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085" tabRatio="603" activeTab="3"/>
  </bookViews>
  <sheets>
    <sheet name="1 кв. 2020 г." sheetId="1" r:id="rId1"/>
    <sheet name="1 полуг 2020" sheetId="2" r:id="rId2"/>
    <sheet name="9 мес 2020" sheetId="3" r:id="rId3"/>
    <sheet name="1 кв. 2021 " sheetId="4" r:id="rId4"/>
    <sheet name="министру" sheetId="5" state="hidden" r:id="rId5"/>
  </sheets>
  <definedNames>
    <definedName name="_xlnm.Print_Titles" localSheetId="0">'1 кв. 2020 г.'!$9:$9</definedName>
    <definedName name="_xlnm.Print_Titles" localSheetId="3">'1 кв. 2021 '!$9:$9</definedName>
    <definedName name="_xlnm.Print_Titles" localSheetId="1">'1 полуг 2020'!$7:$9</definedName>
    <definedName name="_xlnm.Print_Titles" localSheetId="2">'9 мес 2020'!$9:$9</definedName>
    <definedName name="_xlnm.Print_Titles" localSheetId="4">'министру'!$9:$9</definedName>
    <definedName name="_xlnm.Print_Area" localSheetId="0">'1 кв. 2020 г.'!$A$1:$F$154</definedName>
  </definedNames>
  <calcPr fullCalcOnLoad="1"/>
</workbook>
</file>

<file path=xl/sharedStrings.xml><?xml version="1.0" encoding="utf-8"?>
<sst xmlns="http://schemas.openxmlformats.org/spreadsheetml/2006/main" count="946" uniqueCount="337">
  <si>
    <t xml:space="preserve">Приложение </t>
  </si>
  <si>
    <t>О Т Ч Е Т</t>
  </si>
  <si>
    <t>о ходе реализации государственных программ Республики Марий Эл</t>
  </si>
  <si>
    <t>Ответственный исполнитель</t>
  </si>
  <si>
    <t>Минсоцзащиты и труда Республики Марий Эл</t>
  </si>
  <si>
    <t>Департамент экологической безопасности и защиты населения Республики Марий Эл</t>
  </si>
  <si>
    <t xml:space="preserve">Комитет ветеринарии Республики Марий Эл </t>
  </si>
  <si>
    <t>__________</t>
  </si>
  <si>
    <t>№ п/п</t>
  </si>
  <si>
    <t>Финансирование из республиканского бюджета Республики Марий Эл 
(тыс. рублей)</t>
  </si>
  <si>
    <t>Наименование государственной программы, подпрограммы</t>
  </si>
  <si>
    <t>Минобрнауки Республики Марий Эл</t>
  </si>
  <si>
    <t>ДГСЗН Республики Марий Эл</t>
  </si>
  <si>
    <t>Минкультуры Республики Марий Эл</t>
  </si>
  <si>
    <t>Минспорт Республики Марий Эл</t>
  </si>
  <si>
    <t>Минпромтранс Республики Марий Эл</t>
  </si>
  <si>
    <t>Минсельхоз Республики Марий Эл</t>
  </si>
  <si>
    <t>Минлесхоз Республики Марий Эл</t>
  </si>
  <si>
    <t xml:space="preserve">Минфин Республики Марий Эл </t>
  </si>
  <si>
    <t>Мингосиму-щество Республики Марий Эл</t>
  </si>
  <si>
    <t>Минюст Республики Марий Эл</t>
  </si>
  <si>
    <t xml:space="preserve">Минкультуры Республики Марий Эл </t>
  </si>
  <si>
    <t>Комитет Республики Марий Эл по туризму</t>
  </si>
  <si>
    <t xml:space="preserve">Минстрой и ЖКХ Республики Марий Эл </t>
  </si>
  <si>
    <t>Минздрав Республики Марий Эл</t>
  </si>
  <si>
    <t>Государственная       программа       Республики 
Марий Эл «Развитие транспортной системы и повышение безопасности дорожного движения на период до 2020 года»</t>
  </si>
  <si>
    <t>Государственная программа Республики          Марий Эл «Развитие туризма в Республике Марий Эл на 2014-2020 годы»</t>
  </si>
  <si>
    <t>Подпрограмма «Этнокультурное развитие, межнациональные и межконфессиональные отношения в Республике Марий Эл                             в 2014 - 2020 годы»</t>
  </si>
  <si>
    <t>Минэконом-развития Республики Марий Эл</t>
  </si>
  <si>
    <t>Департамент информатиза-ции и связи Республики Марий Эл</t>
  </si>
  <si>
    <t>Государственная программа Республики          Марий Эл «Развитие здравоохранения»              на 2013 - 2020 годы</t>
  </si>
  <si>
    <t>Государственная программа Республики           Марий Эл «Развитие образования и молодежной политики» на 2013 - 2020 годы</t>
  </si>
  <si>
    <t>Государственная программа Республики      Марий Эл «Социальная поддержка граждан»        на 2013 - 2020 годы</t>
  </si>
  <si>
    <t>Государственная программа Республики           Марий Эл «Обеспечение качественным жильем и услугами жилищно-коммунального хозяйства населения Республики Марий Эл на                            2013 - 2020 годы»</t>
  </si>
  <si>
    <t>Государственная программа Республики        Марий Эл «Содействие занятости населения Республики Марий Эл на 2013 - 2020 годы»</t>
  </si>
  <si>
    <t>Государственная программа Республики        Марий Эл «Защита населения и территории Республики Марий Эл от чрезвычайных ситуаций, обеспечение пожарной безопасности и безопасности людей на водных объектах            на 2013 - 2020 годы»</t>
  </si>
  <si>
    <t>Государственная программа Республики           Марий Эл «Архивное дело в Республике          Марий Эл (2013 - 2020 годы)»</t>
  </si>
  <si>
    <r>
      <t>Государственная программа Республики                  Марий Эл «Охрана окружающей среды, в</t>
    </r>
    <r>
      <rPr>
        <b/>
        <sz val="12"/>
        <color indexed="8"/>
        <rFont val="Times New Roman"/>
        <family val="1"/>
      </rPr>
      <t>оспроизводство и использование природных ресурсов на 2013 - 2020 годы»</t>
    </r>
  </si>
  <si>
    <t>Государственная программа Республики                   Марий Эл «Развитие физической культуры и спорта в Республике Марий Эл»                                                на 2013 - 2020 годы</t>
  </si>
  <si>
    <t>Государственная программа Республики              Марий Эл «Ветеринарное благополучие Республики Марий Эл на 2013 - 2020 годы»</t>
  </si>
  <si>
    <t>Государственная программа Республики          Марий Эл «Развитие информационного общества в Республике Марий Эл                        (2013 - 2020 годы)»</t>
  </si>
  <si>
    <t>Государственная программа развития сельского хозяйства и регулирования рынков сельскохозяйственной продукции, сырья и продовольствия в Республике Марий Эл                  на 2014 - 2020 годы</t>
  </si>
  <si>
    <t>Государственная программа Республики            Марий Эл «Развитие лесного хозяйства Республики Марий Эл на 2013 - 2020 годы»</t>
  </si>
  <si>
    <t>Государственная программа Республики            Марий Эл «Управление государственными финансами и государственным долгом Республики Марий Эл на 2014 - 2020 годы»</t>
  </si>
  <si>
    <t>Государственная программа Республики              Марий Эл «Культура Марий Эл                                            на 2013 - 2020 годы»</t>
  </si>
  <si>
    <r>
      <t xml:space="preserve">Государственная программа Республики               Марий Эл «Экономическое развитие                                               и инвестиционная деятельность                                                                                                                         (2013 - 2020 </t>
    </r>
    <r>
      <rPr>
        <b/>
        <sz val="11"/>
        <rFont val="Times New Roman"/>
        <family val="1"/>
      </rPr>
      <t>годы)»</t>
    </r>
  </si>
  <si>
    <t>Государственная программа Республики        Марий Эл «Развитие промышленности и повышение ее конкурентоспособности           (2013 - 2020 годы)»</t>
  </si>
  <si>
    <t>Государственная программа Республики            Марий Эл «Управление имуществом государственной собственности Республики Марий Эл (2013 - 2020 годы)»</t>
  </si>
  <si>
    <t xml:space="preserve">Государственная программа Республики         Марий Эл «Юстиция в Республике Марий Эл» на 2013 - 2020 годы </t>
  </si>
  <si>
    <t>Государственная программа Республики                                                                                                                                                                                                                                           Марий Эл «Государственная национальная политика Республики Марий Эл                                                                                                                                                                                        на 2013 - 2020 годы»</t>
  </si>
  <si>
    <t xml:space="preserve">План* на 2015 год </t>
  </si>
  <si>
    <t>Подпрограмма «Государственное обеспечение функционирования системы образования и реализации молодежной политики»</t>
  </si>
  <si>
    <t>Подпрограмма «Государственная поддержка развития системы образования»</t>
  </si>
  <si>
    <t>Подпрограмма «Комплексное развитие профессионального образования»</t>
  </si>
  <si>
    <t>Подпрограмма «Комплексное сопровождение детей-сирот и детей, оставшихся без попечения родителей»</t>
  </si>
  <si>
    <t>Подпрограмма «Государственная молодежная политика и вовлечение молодежи в социальную практику»</t>
  </si>
  <si>
    <t>Подпрограмма «Обеспечение реализации государственной программы Республики Марий Эл «Развитие образования и молодежной политики» на 2013 - 2020 годы»</t>
  </si>
  <si>
    <t>Подпрограмма «Развитие мер социальной поддержки отдельных категорий граждан»</t>
  </si>
  <si>
    <t>Подпрограмма «Модернизация и развитие социального обслуживания населения»</t>
  </si>
  <si>
    <t>Подпрограмма «Совершенствование социальной поддержки семьи и детей»</t>
  </si>
  <si>
    <t>Подпрограмма  «Повышение эффективности государственной поддержки социально ориентированных некоммерческих организаций»</t>
  </si>
  <si>
    <t>Подпрограмма «Обеспечение реализации государственной программы «Социальная поддержка граждан» на 2013 - 2020 годы»</t>
  </si>
  <si>
    <t>Подпрограмма «Улучшение условий и охраны труда»</t>
  </si>
  <si>
    <t>Подпрограмма «Совершенствование бюджетной политики и эффективное использование бюджетного потенциала Республики Марий Эл» на 2013-2020 годы</t>
  </si>
  <si>
    <t>Подпрограмма «Обеспечение реализации государственной программы «Управление государственными финансами и государственным долгом»</t>
  </si>
  <si>
    <t>Подпрограмма «Повышение эффективности бюджетных расходов Республики Марий Эл»</t>
  </si>
  <si>
    <t>Подпрограмма «Развитие профессионального искусства»</t>
  </si>
  <si>
    <t>Подпрограмма «Дорожное хозяйство»</t>
  </si>
  <si>
    <t>Подпрограмма «Совершенствование системы управления в области обеспечения безопасности дорожного движения»</t>
  </si>
  <si>
    <t>Подпрограмма «Развитие гражданского аэропорта «Йошкар-Ола»</t>
  </si>
  <si>
    <t>Подпрограмма «Содержание государственных бюджетных учреждений, субсидирование предприятий и организаций транспортной сферы»</t>
  </si>
  <si>
    <t>Подпрограмма «Развитие физической культуры и массового спорта»</t>
  </si>
  <si>
    <t>Подпрограмма «Реализация комплекса мер по развитию сети образовательных учреждений дополнительного образования спортивной направленности и организация в них учебно-тренировочного процесса»</t>
  </si>
  <si>
    <t>Подпрограмма «Развитие физической культуры и спорта в Республике Марий Эл»</t>
  </si>
  <si>
    <t>Подпрограмма «Обеспечение реализации государственной программы «Развитие физической культуры, спорта и туризма в Республике                                                                                            Марий Эл»</t>
  </si>
  <si>
    <t xml:space="preserve">Подпрограмма «Реализация государственной политики в сфере юстиции в пределах полномочий Республики Марий Эл» </t>
  </si>
  <si>
    <t xml:space="preserve">Подпрограмма «Развитие мировой юстиции в Республике Марий Эл» </t>
  </si>
  <si>
    <t xml:space="preserve">Подпрограмма «Обеспечение реализации государственной программы Республики Марий Эл «Юстиция в Республике Марий Эл»                           на 2013 - 2020 годы» </t>
  </si>
  <si>
    <t>Подпрограмма «Содействие занятости населения Республики Марий Эл»</t>
  </si>
  <si>
    <t>Подпрограмма «Дополнительные мероприятия в сфере занятости населения в Республике Марий Эл, предусматривающие содействие в трудоустройстве незанятых инвалидов на оборудованные (оснащенные) для них рабочие места»</t>
  </si>
  <si>
    <t>Подпрограмма «Программа Республики Марий Эл по оказанию содействия добровольному  переселению в Российскую Федерацию соотечественников, проживающих за рубежом»</t>
  </si>
  <si>
    <t>Подпрограмма «Сохранение документов Архивного фонда Республики Марий Эл»</t>
  </si>
  <si>
    <t>Подпрограмма «Обеспечение государства и граждан архивной информацией»</t>
  </si>
  <si>
    <t>Подпрограмма «Развитие архивного дела в Республике Марий Эл»</t>
  </si>
  <si>
    <t>Подпрограмма «Обеспечение реализации государственной программы «Архивное дело в Республике Марий Эл (2013 - 2020 годы)»</t>
  </si>
  <si>
    <t>Подпрограмма «Обеспечение эпизоотического и ветеринарно-санитарного благополучия Республики Марий Эл»</t>
  </si>
  <si>
    <t>Подпрограмма «Меры по обеспечению безопасности сибиреязвенных скотомогильников на территории Республики Марий Эл»</t>
  </si>
  <si>
    <t>Подпрограмма «Обеспечение реализации государственной программы Республики Марий Эл "Ветеринарное благополучие Республики 
Марий Эл на 2013-2020 годы»</t>
  </si>
  <si>
    <t>Подпрограмма «Развитие территориального планирования Республики Марий Эл»</t>
  </si>
  <si>
    <t>Подпрограмма «Обеспечение качественным жильем населения Республики Марий Эл»</t>
  </si>
  <si>
    <t>Подпрограмма «Обеспечение качественными услугами жилищно-коммунального хозяйства населения Республики Марий Эл»</t>
  </si>
  <si>
    <t>Подпрограмма «Обеспечение реализации государственной программы»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</si>
  <si>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</si>
  <si>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Подпрограмма «Совершенствование оказания специализированной, включая высокотехно-логичную, медицинской помощи, скорой, в том числе скорой специализированной, медицинской помощи, медицинской эвакуации»</t>
  </si>
  <si>
    <t>Подпрограмма «Развитие государственно-частного партнерства»</t>
  </si>
  <si>
    <t>Подпрограмма «Охрана здоровья матери и ребенка»</t>
  </si>
  <si>
    <t>Подпрограмма «Развитие медицинской реабилитации и санаторно-курортного лечения, в том числе детям»</t>
  </si>
  <si>
    <t>Подпрограмма «Оказание паллиативной помощи, в том числе детям»</t>
  </si>
  <si>
    <t>Подпрограмма «Кадровое обеспечение системы здравоохранения»</t>
  </si>
  <si>
    <t>Подпрограмма «Совершенствование системы лекарственного обеспечения, в том числе в амбулаторных условиях»</t>
  </si>
  <si>
    <t>Подпрограмма «Развитие информатизации в здравоохранении»</t>
  </si>
  <si>
    <t>Подпрограмма «Совершенствование системы территориального планирования субъектов Российской Федерации»</t>
  </si>
  <si>
    <t>Подпрограмма «Обеспечение реализации государственной программы Республики Марий Эл «Содействие занятости населения 
на 2013 - 2020 годы»</t>
  </si>
  <si>
    <t>Подпрограмма «Программа дополнительных мероприятий в сфере занятости населения, направленных на снижение напряженности на рынке труда Республики Марий Эл, на 2015 год»</t>
  </si>
  <si>
    <t>Подпрограмма «Развитие народного художественного творчества и культурно-досуговой деятельности»</t>
  </si>
  <si>
    <t xml:space="preserve">Подпрограмма «Развитие художественного образования» </t>
  </si>
  <si>
    <t>Подпрограмма «Развитие музейного дела»</t>
  </si>
  <si>
    <t>Подпрограмма «Развитие библиотечного дела»</t>
  </si>
  <si>
    <t>Подпрограмма «Сохранение культурного наследия»</t>
  </si>
  <si>
    <t xml:space="preserve">Подпрограмма «Поддержка и развитие средств массовой информации и книгоиздания» </t>
  </si>
  <si>
    <t>Подпрограмма «Инвестиции и капитальные вложения в сферу культуры»</t>
  </si>
  <si>
    <t>Подпрограмма «Развитие подотрасли растениеводства, переработки и реализации продукции растениеводства»</t>
  </si>
  <si>
    <t>Подпрограмма «Развитие подотрасли животноводства, переработки и реализации продукции животноводства»</t>
  </si>
  <si>
    <t>Подпрограмма «Развитие мясного скотоводства»</t>
  </si>
  <si>
    <t>Подпрограмма «Поддержка малых форм хозяйствования»</t>
  </si>
  <si>
    <t>Подпрограмма «Техническая и  технологическая модернизация,  инновационное развитие»</t>
  </si>
  <si>
    <t>Подпрограмма «Развитие мелиорации в Республике Марий Эл на 2014 - 2020 годы»</t>
  </si>
  <si>
    <t>Подпрограмма «Обеспечение реализации Государственной программы»</t>
  </si>
  <si>
    <t>Подпрограмма «Осуществление полномочий в области лесных отношений»</t>
  </si>
  <si>
    <t>Подпрограмма «Лесовосстановление»</t>
  </si>
  <si>
    <t>Подпрограмма «Развитие торговли»</t>
  </si>
  <si>
    <t>Подпрограмма «Развитие малого и среднего предпринимательства»</t>
  </si>
  <si>
    <t>Подпрограмма «Повышение эффективности управления и распоряжения имуществом государственной собственности Республики 
Марий Эл»</t>
  </si>
  <si>
    <t>Подпрограмма «Профилактика правонарушений в Республике Марий Эл»</t>
  </si>
  <si>
    <t>Подпрограмма «Развитие и поддержка охраны и использования историко-культурного наследия, кинопроката и правового обеспечения деятельности государственных учреждений культуры Республики Марий Эл»</t>
  </si>
  <si>
    <t>Подпрограмма «Информационно-телекоммуникационная инфраструктура информационного общества и услуги, оказываемые на ее основе»</t>
  </si>
  <si>
    <t>Подпрограмма «Развитие и использование информационных и телекоммуникационных технологий Республики Марий Эл»</t>
  </si>
  <si>
    <t>Подпрограмма «Внедрение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и инновационного развития Республики Марий Эл»</t>
  </si>
  <si>
    <t>Подпрограмма «Обеспечение реализации государственной программы Республики Марий Эл «Развитие информационного общества в Республике Марий Эл (2013 - 2020)»</t>
  </si>
  <si>
    <t>Подпрограмма «Развитие инвестиционной деятельности»</t>
  </si>
  <si>
    <t>Подпрограмма «Повышение эффективности системы экономического планирования»</t>
  </si>
  <si>
    <t>Подпрограмма «Повышение готовности гражданской обороны, безопасности деятельности населения и территории Республики Марий Эл»</t>
  </si>
  <si>
    <t>Подпрограмма «Создание системы обеспечения вызова экстренных оперативных служб по единому номеру «112» на территории Республики            Марий Эл»</t>
  </si>
  <si>
    <t>Подпрограмма «Обеспечение пожарной безопасности в Республике Марий Эл»</t>
  </si>
  <si>
    <t>Подпрограмма «Реконструкция региональной системы оповещения Республики Марий Эл»</t>
  </si>
  <si>
    <t>Подпрограмма «Развитие системы обращения с отходами производства и потребления в Республике Марий Эл»</t>
  </si>
  <si>
    <t>Подпрограмма «Развитие и использование минерально-сырьевой базы Республики Марий Эл»</t>
  </si>
  <si>
    <t>Подпрограмма «Развитие водохозяйственного комплекса Республики Марий Эл»</t>
  </si>
  <si>
    <t>Подпрограмма «Экологическая безопасность Республики Марий Эл»</t>
  </si>
  <si>
    <t xml:space="preserve">Подпрограмма «Обеспечение реализации государственной программы» </t>
  </si>
  <si>
    <t xml:space="preserve">Подпрограмма «Развитие промышленного комплекса» </t>
  </si>
  <si>
    <t>Подпрограмма «Развитие инновационной деятельности»</t>
  </si>
  <si>
    <t>Подпрограмма «Антитеррор-Марий Эл»</t>
  </si>
  <si>
    <t>Подпрограмма «Снижение рисков и смягчение последствий чрезвычайных ситуаций природного и техногенного характера»</t>
  </si>
  <si>
    <t>Подпрограмма «Обеспечение безопасности людей на водных объектах в Республике            Марий Эл»</t>
  </si>
  <si>
    <t>Подпрограмма «Обеспечение реализации государственной программы Республики                                                                                                                                                                      Марий Эл «Защита населения и территории Республики Марий Эл от чрезвычайных ситуаций, обеспечение пожарной безопасности и безопасности людей на водных объектах                                           на 2013 - 2020 годы»</t>
  </si>
  <si>
    <t>Подпрограмма «Развитие внутреннего и въездного туризма в Республике Марий Эл»</t>
  </si>
  <si>
    <t>Подпрограмма «Обеспечение реализации государственной программы Республики               Марий Эл «Развитие туризма в Республике     Марий Эл на 2014 - 2020 годы»</t>
  </si>
  <si>
    <t xml:space="preserve">Минкультуры Республики Марий Эл (Комархив Республики Марий Эл) </t>
  </si>
  <si>
    <t>Подпрограмма «Развитие овощеводства открытого и защищенного грунта и семенного картофелеводства»</t>
  </si>
  <si>
    <t>Подпрограмма «Развитие молочного скотоводства»</t>
  </si>
  <si>
    <t>Подпрограмма «Поддержка племенного дела, селекции и семеноводства»</t>
  </si>
  <si>
    <t>Подпрограмма «Устойчивое развитие сельских территорий на 2014 - 2017 годы и на период до 2020 года»</t>
  </si>
  <si>
    <t>за 9 месяцев 2015 года</t>
  </si>
  <si>
    <t>* сводная бюджетная роспись на 01.10.2015 (уточненные бюджетные назначения)</t>
  </si>
  <si>
    <t>Профи-нансиро-вано в % к плану</t>
  </si>
  <si>
    <t>Факт за 
9 месяцев 2015 года</t>
  </si>
  <si>
    <t>Подпрограмма "Энергосбережение и повышение энергетической эффективности в Республике Марий Эл"</t>
  </si>
  <si>
    <t>не финансируется из республиканского бюджета Республики Марий Эл</t>
  </si>
  <si>
    <r>
      <t xml:space="preserve">Итого </t>
    </r>
    <r>
      <rPr>
        <sz val="12"/>
        <rFont val="Times New Roman"/>
        <family val="1"/>
      </rPr>
      <t>(кол-во государственных программ - 23)</t>
    </r>
  </si>
  <si>
    <t>Подпрограмма "Управление топливно-энергетическим комплексом Республики                                                                                                                                                                             Марий Эл"</t>
  </si>
  <si>
    <t>Государственная программа Республики                                                                                                                                                                                                                                Марий Эл "Энергосбережение и повышение энергетической эффективности на 2013 - 2020 годы"</t>
  </si>
  <si>
    <t>Подпрограмма «Сохранение объектов культурного наследия (памятников истории и культуры) народов Российской Федерации в Республике Марий Эл»</t>
  </si>
  <si>
    <t>Подпрограмма «Совершенствование бюджетной политики и эффективное использование бюджетного потенциала Республики Марий Эл»</t>
  </si>
  <si>
    <t>Подпрограмма «Этнокультурное развитие, межнациональные и межконфессиональные отношения в Республике Марий Эл»</t>
  </si>
  <si>
    <t>Подпрограмма «Поддержка и развитие средств массовой информации и книгоиздания»</t>
  </si>
  <si>
    <t>-</t>
  </si>
  <si>
    <t>Подпрограмма «Активная политика занятости населения и социальная поддержка безработных граждан»</t>
  </si>
  <si>
    <t>ДТЗН Республики Марий Эл</t>
  </si>
  <si>
    <t>Подпрограмма «Повышение эффективности расходов республиканского бюджета Республики Марий Эл»</t>
  </si>
  <si>
    <t>Минсоцразвития Республики Марий Эл</t>
  </si>
  <si>
    <t>Подпрограмма «Обеспечение безопасности людей на водных объектах в Республике Марий Эл»</t>
  </si>
  <si>
    <t>Подпрограмма «Создание системы обеспечения вызова экстренных оперативных служб по единому номеру «112» на территории Республики Марий Эл»</t>
  </si>
  <si>
    <t>Подпрограмма «Повышение эффективности управления и распоряжения имуществом государственной собственности Республики Марий Эл»</t>
  </si>
  <si>
    <t>ИТОГО</t>
  </si>
  <si>
    <t>Подпрограмма «Оказание содействия добровольному  переселению в Республику Марий Эл соотечественников, проживающих за рубежом»</t>
  </si>
  <si>
    <t>Подпрограмма «Развитие и поддержка охраны и использования историко-культурного наследия, кинопроката и киновидеосети, правового обеспечения деятельности государственных учреждений культуры Республики Марий Эл»</t>
  </si>
  <si>
    <t>Подпрограмма «Обеспечение деятельности уполномоченного органа исполнительной власти в области архивного дела и государственных архивов Республики Марий Эл»</t>
  </si>
  <si>
    <t>Подпрограмма «Обеспечение использования, охраны, защиты и воспроизводства лесов»</t>
  </si>
  <si>
    <t>Департамент информатизации и связи Республики Марий Эл</t>
  </si>
  <si>
    <t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</si>
  <si>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>Подпрограмма «Развитие региональной системы дополнительного образования»</t>
  </si>
  <si>
    <t>Подпрограмма «Управление реализацией Государственной программы»</t>
  </si>
  <si>
    <t>Подпрограмма «Управление топливно-энергетическим комплексом Республики Марий Эл»</t>
  </si>
  <si>
    <t>Подпрограмма «Энергосбережение и повышение энергетической эффективности в Республике Марий Эл»</t>
  </si>
  <si>
    <t>Подпрограмма «Патриотическое воспитание граждан»</t>
  </si>
  <si>
    <t>Подпрограмма «Допризывная подготовка молодежи к военной службе»</t>
  </si>
  <si>
    <t>Подпрограмма «Ресоциализация осужденных лиц»</t>
  </si>
  <si>
    <t>Подпрограмма «Обеспечение общественного порядка и профилактика правонарушений»</t>
  </si>
  <si>
    <t>Подпрограмма «Профилактика правонарушений среди несовершеннолетних»</t>
  </si>
  <si>
    <t>Подпрограмма «Комплексные меры по противодействию злоупотреблению наркотиками и их незаконному обороту»</t>
  </si>
  <si>
    <t>Подпрограмма «Построение (развитие), внедрение и эксплуатация аппаратно-программного комплекса «Безопасный город»</t>
  </si>
  <si>
    <t>Подпрограмма «Антитеррор - Марий Эл»</t>
  </si>
  <si>
    <t xml:space="preserve">Минкультуры Республики Марий Эл  </t>
  </si>
  <si>
    <t>(тыс. рублей)</t>
  </si>
  <si>
    <t>Подпрограмма «Совершенствование системы территориального планирования здравоохранения Республики Марий Эл»</t>
  </si>
  <si>
    <t>Подпрограмма «Реализация комплекса мер по развитию спорта высших достижений и системы подготовки спортивного резерва»</t>
  </si>
  <si>
    <t>Министерство внуренней политики Республики Марий Эл</t>
  </si>
  <si>
    <t>Комитет гражданской обороны 
и защиты населения Республики Марий Эл</t>
  </si>
  <si>
    <t>Минприроды Республики Марий Эл</t>
  </si>
  <si>
    <t>Минприроды Республики Марий Эл</t>
  </si>
  <si>
    <t>Подпрограмма «Сопровождение инвалидов молодого возраста при трудоустройстве»</t>
  </si>
  <si>
    <t>Подпрограмма «Проведение мероприяий, связанных с подготовкой и проведением празднования 100-летия образования Республики Марий Эл»</t>
  </si>
  <si>
    <t>Подпрограмма «Улучшение условий и охраны труда в Республике Марий Эл»</t>
  </si>
  <si>
    <t>Подпрограмма «Повышение готовности гражданской обороны, безопасности жизнедеятельности населения и территорий Республики Марий Эл»</t>
  </si>
  <si>
    <t>Подпрограмма «Снижение рисков и смягчение последствий чрезвычеайных ситуаций природного и техногенного характера в Республике Марий Эл»</t>
  </si>
  <si>
    <t>Подпрограмма «Внедрение спутниковых навигационных технологий с использованием глобальной навигационной системы ГЛОНАСС и других результатов космической деятельности в интересах социально-экономического и инновационного развития Республики Марий Эл»</t>
  </si>
  <si>
    <t>Подпрограмма «Развитие и использование информационных и телекоммуникационных технологий в Республике Марий Эл»</t>
  </si>
  <si>
    <t>Подпрограмма «Развитие промышленного комплекса»</t>
  </si>
  <si>
    <t>Подпрограмма «Благоустройство дворовых и общественных территорий»</t>
  </si>
  <si>
    <t>Подпрограмма «Обеспечение эпизоотического и ветеринарно-санитарного благополучия Республики                                                                                                                                                                                                                                                                                                                      Марий Эл»</t>
  </si>
  <si>
    <t>Минспорттуризм Республики Марий Эл</t>
  </si>
  <si>
    <t xml:space="preserve">Подпрограмма «Реализация государственной политики в сфере юстиции в пределах полномочий Республики                                                                                                                                                                                                                                                                                                       Марий Эл» </t>
  </si>
  <si>
    <t>Минтранс Республики Марий Эл</t>
  </si>
  <si>
    <t>Государственная программа Республики Марий Эл «Развитие здравоохранения»</t>
  </si>
  <si>
    <t>Государственная программа Республики Марий Эл «Социальная поддержка граждан»</t>
  </si>
  <si>
    <t>Государственная программа Республики Марий Эл «Обеспечение качественным жильем и услугами жилищно-коммунального хозяйства населения Республики Марий Эл»</t>
  </si>
  <si>
    <t>Государственная программа Республики Марий Эл «Содействие занятости населения Республики 
Марий Эл»</t>
  </si>
  <si>
    <t>Государственная программа Республики Марий Эл «Защита населения и территории Республики Марий Эл от чрезвычайных ситуаций, обеспечение пожарной безопасности и безопасности людей на водных объектах»</t>
  </si>
  <si>
    <t>Государственная программа Республики Марий Эл «Культура Марий Эл»</t>
  </si>
  <si>
    <t>Государственная программа Республики Марий Эл «Архивное дело в Республике Марий Эл»</t>
  </si>
  <si>
    <t>Государственная программа Республики Марий Эл «Охрана окружающей среды, воспроизводство и использование природных ресурсов»</t>
  </si>
  <si>
    <t>Государственная программа Республики Марий Эл «Ветеринарное благополучие Республики Марий Эл»</t>
  </si>
  <si>
    <r>
      <t>Государственная программа Республики Марий Эл «Экономическое развитие и инвестиционная деятельность</t>
    </r>
    <r>
      <rPr>
        <b/>
        <sz val="11"/>
        <rFont val="Times New Roman"/>
        <family val="1"/>
      </rPr>
      <t>»</t>
    </r>
  </si>
  <si>
    <t>Государственная программа Республики Марий Эл «Энергосбережение и повышение энергетической эффективности»</t>
  </si>
  <si>
    <t>Государственная программа Республики Марий Эл «Развитие промышленности и повышение энергетической эффективности»</t>
  </si>
  <si>
    <t>Государственная программа Республики Марий Эл «Развитие информационного общества в Республике Марий Эл»</t>
  </si>
  <si>
    <t>Государственная программа развития сельского хозяйства и регулирования рынков сельскохозяйственной продукции, сырья и продовольствия в Республике Марий Эл</t>
  </si>
  <si>
    <t>Государственная программа Республики Марий Эл «Развитие лесного хозяйства Республики Марий Эл»</t>
  </si>
  <si>
    <t>Государственная программа Республики Марий Эл «Управление государственными финансами и государственным долгом Республики Марий Эл»</t>
  </si>
  <si>
    <t>Государственная программа Республики Марий Эл «Управление имуществом государственной собственности Республики Марий Эл»</t>
  </si>
  <si>
    <t>Государственная программа Республики Марий Эл «Юстиция в Республике Марий Эл»</t>
  </si>
  <si>
    <t>Подпрограмма «Обеспечение реализации государственной программы Республики Марий Эл «Управление имуществом государственной собственности Республики Марий Эл»</t>
  </si>
  <si>
    <t>Подпрограмма «Обеспечение реализации государственной программы Республики Марий Эл «Управление государственными финансами и государственным долгом Республики Марий Эл»</t>
  </si>
  <si>
    <t>Государственная программа Республики Марий Эл «Патриотическое воспитание граждан и допризывная подготовка молодежи к военной службе»</t>
  </si>
  <si>
    <t>Государственная программа Республики Марий Эл «Профилактика правонарушений на территории Республики Марий Эл»</t>
  </si>
  <si>
    <t>Государственная программа Республики Марий Эл «Формирование современной городской среды на территории Республики Марий Эл»</t>
  </si>
  <si>
    <t>Государственная программа Республики Марий Эл «Развитие образования»</t>
  </si>
  <si>
    <t>Подпрограмма «Обеспечение реализации государственной программы Республики Марий Эл «Развитие здравоохранения»</t>
  </si>
  <si>
    <t>Подпрограмма «Обеспечение реализации государственной программы Республики Марий Эл «Развитие образования и молодежной политики»</t>
  </si>
  <si>
    <t>Подпрограмма «Обеспечение реализации государственной программы Республики Марий Эл «Социальная поддержка граждан»</t>
  </si>
  <si>
    <t>Подпрограмма «Обеспечение реализации государственной программы  Республики Марий Эл «Обеспечение качественным жильем и услугами жилищно-коммунального хозяйства населения Республики Марий Эл»</t>
  </si>
  <si>
    <t>Подпрограмма «Обеспечение реализации государственной программы Республики Марий Эл «Содействие занятости населения»</t>
  </si>
  <si>
    <t>Подпрограмма «Обеспечение реализации государственной программы Республики Марий Эл «Защита населения и территории Республики Марий Эл от чрезвычайных ситуаций, обеспечение пожарной безопасности и безопасности людей на водных объектах»</t>
  </si>
  <si>
    <t xml:space="preserve">Подпрограмма «Обеспечение реализации государственной программы Республики Марий Эл «Охрана окружающей среды, воспроизводство и использование природных ресурсов» </t>
  </si>
  <si>
    <t>Подпрограмма «Обеспечение реализации государственной программы Республики Марий Эл «Развитие информационного общества в Республике Марий Эл»</t>
  </si>
  <si>
    <t>Подпрограмма «Обеспечение реализации государственной программы Республики Марий Эл «Юстиция в Республике Марий Эл»</t>
  </si>
  <si>
    <t>Подпрограмма «Обеспечение реализации государственной программы Республики Марий Эл «Ветеринарное благополучие Республики Марий Эл»</t>
  </si>
  <si>
    <t>Подпрограмма «Обеспечение реализации государственной программы Республики Марий Эл «Развитие лесного хозяйства Республики Марий Эл»</t>
  </si>
  <si>
    <t>Государственная программа Республики Марий Эл «Развитие физической культуры, спорта, туризма и молодежной политики в Республике Марий Эл»</t>
  </si>
  <si>
    <t>Комитет гражданской обороны и защиты населения Республики Марий Эл</t>
  </si>
  <si>
    <t>Государственная программа Республики Марий Эл «Развитие дорожного хозяйства»</t>
  </si>
  <si>
    <t>Государственная программа Республики Марий Эл «Государственная национальная политика Республики Марий Эл»</t>
  </si>
  <si>
    <t>Государственная программа Республики Марий Эл «Развитие транспортного комплекса»</t>
  </si>
  <si>
    <t>МинспорттуризмРеспублики Марий Эл</t>
  </si>
  <si>
    <t>Подпрограмма «Реализация национальных и федеральных проектов»</t>
  </si>
  <si>
    <t>Подпрограмма «Развитие инфраструктуры физической культуры и спорта в Республике Марий Эл»</t>
  </si>
  <si>
    <t>Подпрограмма «Обеспечение реализации государственной программы «Развитие физической культуры, спорта, туризма и молодежной политики в Республике Марий Эл»</t>
  </si>
  <si>
    <t>Подпрограмма «Повышение безопасности дорожного движения»</t>
  </si>
  <si>
    <t>Подпрограмма (ведомственный проект) «Техническая модернизация агропромышленного комплекса»</t>
  </si>
  <si>
    <t>Подпрограмма (ведомственный проект) «Развитие отраслей агропромышленного комплекса, обеспечивающих ускоренное импортозамещение основных видов сельскохозяйственной продукции, сырья и продовольствия»</t>
  </si>
  <si>
    <t>Подпрограмма (ведомственный проект) «Стимулирование инвестиционной деятельности в агропромышленном комплексе»</t>
  </si>
  <si>
    <t>Подпрограмма «Содержание государственных бюджетных учреждений»</t>
  </si>
  <si>
    <t>Подпрограмма «Поддержка предприятий и организаций транспортной сферы»</t>
  </si>
  <si>
    <t>Подпрограмма «Развитие гражданского аэропорта 
«Йошкар-Ола»</t>
  </si>
  <si>
    <t>Подпрограмма «Развитие внешнеэкономической деятельности»</t>
  </si>
  <si>
    <t>План на 
2020 год*</t>
  </si>
  <si>
    <t>Факт за
1 квартал 
2020 г.</t>
  </si>
  <si>
    <t>за 1 квартал 2020 г.</t>
  </si>
  <si>
    <t>Подпрограмма "Реализация региональных проектов развития цифровой экономики в Республике Марий Эл"</t>
  </si>
  <si>
    <t>Подпрограмма "Предоставление субсидий юридическим лицам"</t>
  </si>
  <si>
    <t>Подпрограмма (ведомственная программа) «Развитие мелиорации земель сельскохозяйственного назначения Республики Марий Эл»</t>
  </si>
  <si>
    <t>Государственная программа Республики Марий Эл «Комплексное развитие сельских территорий»</t>
  </si>
  <si>
    <t>Подпрограмма  «Создание условий для обеспечения доступным и комфортным жильем сельского населения»</t>
  </si>
  <si>
    <t>Подпрограмма  «Создание и развитие инфраструктуры на сельских территориях»</t>
  </si>
  <si>
    <t>* сводная бюджетная роспись на 01.04.2020 (уточненные бюджетные назначения)</t>
  </si>
  <si>
    <t>По состоянию на 01.04.2019 уточненные бюджетные назначения составляли 27 726 558 тыс.рублей, 
фактическое финансирование - 5 562 928 тыс.рублей.</t>
  </si>
  <si>
    <t>за 1 полугодие 2020 г.</t>
  </si>
  <si>
    <t>Факт за
1 полугодие 
2020 г.</t>
  </si>
  <si>
    <t>Подпрограмма «Этнокультурное развитие, межнациональные и межконфессиональные отношения в Республике Марий Эл в 2013 - 2025 годы»</t>
  </si>
  <si>
    <t>Государственная программа Республики Марий Эл «Содействие занятости населения Республики Марий Эл»</t>
  </si>
  <si>
    <t>Подпрограмма «Развитие инфраструктуры физической культуры и спорта в Республике  Марий Эл»</t>
  </si>
  <si>
    <t>Подпрограмма «Обеспечение реализации государственной программы Республики Марий Эл «Развитие лесного хозяйства Республики        Марий Эл»</t>
  </si>
  <si>
    <t>Государственная программа Республики   Марий Эл «Развитие лесного хозяйства Республики Марий Эл»</t>
  </si>
  <si>
    <t>Государственная программа Республики   Марий Эл «Управление государственными финансами и государственным долгом Республики Марий Эл»</t>
  </si>
  <si>
    <t>Государственная программа Республики Марий Эл «Ветеринарное благополучие Республики       Марий Эл»</t>
  </si>
  <si>
    <t>Подпрограмма «Повышение эффективности управления и распоряжения имуществом государственной собственности Республики       Марий Эл»</t>
  </si>
  <si>
    <t>* сводная бюджетная роспись на 01.07.2020 (уточненные бюджетные назначения).</t>
  </si>
  <si>
    <t xml:space="preserve">Справочно:  В первом полугодии 2020 года на реализацию мероприятий государственных программ Республики Марий Эл направлено бюджетных ассигнований республиканского бюджета Республики Марий Эл в сумме 15 834 859 тыс. рублей, или 43,2 % от уточненных бюджетных назначений (36 658 072 тыс. рублей) . По сравнению с аналогичным периодом 2019 года расходы увеличились на 23,6 % (фактическое финансирование за первое полугодие 2019 года составило 12 806 314 тыс. рублей).
</t>
  </si>
  <si>
    <t>за 9 месяцев 2020 г.</t>
  </si>
  <si>
    <t>* сводная бюджетная роспись на 01.10.2020 (уточненные бюджетные назначения).</t>
  </si>
  <si>
    <t>Подпрограмма  «Предоставление субсидий юридическим лицам»</t>
  </si>
  <si>
    <t>Приложение</t>
  </si>
  <si>
    <t xml:space="preserve"> - </t>
  </si>
  <si>
    <t>Подпрограмма «Обеспечение государства         и граждан архивной информацией»</t>
  </si>
  <si>
    <t>Подпрограмма «Обеспечение деятельности уполномоченного органа исполнительной власти в области архивного дела                        и государственных архивов Республики         Марий Эл»</t>
  </si>
  <si>
    <t>Подпрограмма «Развитие системы обращения  с отходами производства и потребления           в Республике Марий Эл»</t>
  </si>
  <si>
    <t>Государственная программа Республики Марий Эл «Развитие физической культуры, спорта, туризма и молодежной политики      в Республике Марий Эл»</t>
  </si>
  <si>
    <t>Подпрограмма «Реализация комплекса мер     по развитию спорта высших достижений          и системы подготовки спортивного резерва»</t>
  </si>
  <si>
    <t>Подпрограмма «Государственная молодежная политика и вовлечение молодежи                      в социальную практику»</t>
  </si>
  <si>
    <t>Подпрограмма «Развитие внутреннего               и въездного туризма в Республике Марий Эл»</t>
  </si>
  <si>
    <r>
      <t>Государственная программа Республики Марий Эл «Экономическое развитие             и инвестиционная деятельность</t>
    </r>
    <r>
      <rPr>
        <b/>
        <sz val="11"/>
        <rFont val="Times New Roman"/>
        <family val="1"/>
      </rPr>
      <t>»</t>
    </r>
  </si>
  <si>
    <t>Подпрограмма «Реализация региональных проектов развития цифровой экономики в Республике Марий Эл»</t>
  </si>
  <si>
    <t>Подпрограмма «Обеспечение реализации государственной программы Республики
Марий Эл «Развитие здравоохранения»</t>
  </si>
  <si>
    <t>Подпрограмма «Обеспечение реализации государственной программы Республики
Марий Эл «Развитие образования и молодежной политики»</t>
  </si>
  <si>
    <t>Подпрограмма «Обеспечение реализации государственной программы Республики
Марий Эл «Социальная поддержка граждан»</t>
  </si>
  <si>
    <t>Подпрограмма «Обеспечение реализации государственной программы  Республики
Марий Эл «Обеспечение качественным жильем и услугами жилищно-коммунального хозяйства населения Республики Марий Эл»</t>
  </si>
  <si>
    <t>Подпрограмма «Обеспечение реализации государственной программы Республики
Марий Эл «Содействие занятости населения»</t>
  </si>
  <si>
    <t>Подпрограмма «Обеспечение безопасности людей на водных объектах в Республике
Марий Эл»</t>
  </si>
  <si>
    <t>Подпрограмма «Развитие и использование минерально-сырьевой базы Республики
Марий Эл»</t>
  </si>
  <si>
    <t xml:space="preserve">Подпрограмма «Обеспечение реализации государственной программы Республики 
Марий Эл «Охрана окружающей среды, воспроизводство и использование природных ресурсов» </t>
  </si>
  <si>
    <t>Подпрограмма «Обеспечение реализации государственной программы «Развитие физической культуры, спорта, туризма               и молодежной политики в Республике
Марий Эл»</t>
  </si>
  <si>
    <t>Подпрограмма «Обеспечение реализации государственной программы Республики
Марий Эл «Ветеринарное благополучие Республики Марий Эл»</t>
  </si>
  <si>
    <t>Подпрограмма «Меры по обеспечению безопасности сибиреязвенных скотомогильников на территории Республики
Марий Эл»</t>
  </si>
  <si>
    <t>Подпрограмма «Обеспечение реализации государственной программы Республики
Марий Эл «Управление имуществом государственной собственности Республики Марий Эл»</t>
  </si>
  <si>
    <t>Государственная программа Республики Марий Эл «Юстиция в Республике
Марий Эл»</t>
  </si>
  <si>
    <t xml:space="preserve">Финансирование из республиканского бюджета Республики Марий Эл 
</t>
  </si>
  <si>
    <t>План на 
2020 год* (тыс. рублей)</t>
  </si>
  <si>
    <t>Факт за
9 месяцев 
2020 г. (тыс. рублей)</t>
  </si>
  <si>
    <t>в % 
факт к плану, гр.5/гр.4</t>
  </si>
  <si>
    <t xml:space="preserve">Справочно:  За 9 месяцев 2020 года на реализацию мероприятий государственных программ Республики Марий Эл направлено бюджетных ассигнований республиканского бюджета Республики Марий Эл в сумме 25 386 157 тыс. рублей, или 65,1 % от уточненных бюджетных назначений (39 021 091 тыс. рублей). По сравнению с аналогичным периодом 2019 года расходы увеличились на 34,5 % (фактическое финансирование за 9 месяцев 2019 года составило 18 871 971 тыс. рублей).
</t>
  </si>
  <si>
    <t>за 1 квартал 2021 г.</t>
  </si>
  <si>
    <t>План на 
2021 год* (тыс. рублей)</t>
  </si>
  <si>
    <t>Факт за
1 квартал 
2021 г. (тыс. рублей)</t>
  </si>
  <si>
    <t>Подпрограмма «Обеспечение реализации государственной программы «Развитие физической культуры, спорта, туризма               и молодежной политики в Республике Марий Эл»</t>
  </si>
  <si>
    <t>Подпрограмма «Создание, развитие и эксплуатация системы обеспечения вызова экстренных оперативных служб по единому номеру «112» на территории Республики Марий Эл»</t>
  </si>
  <si>
    <t>Подпрограмма «Обеспечение реализации государственной программы Республики Марий Эл «Развитие транспортного комплекса на 2019 - 2030 годы»</t>
  </si>
  <si>
    <t>* сводная бюджетная роспись на 01.04.2021 (уточненные бюджетные назначения).</t>
  </si>
  <si>
    <t>Подпрограмма «Антитеррор-МарийЭл»</t>
  </si>
  <si>
    <t>Подпрограмма «Обеспечение реализации государственной программы Республики Марий Эл «Культура Марий Эл на 2013 - 2025 годы»</t>
  </si>
  <si>
    <t>Подпрограмма «Развитие системы обращения  с отходами производства и потребления в Республике Марий Эл»</t>
  </si>
  <si>
    <t>Подпрограмма «Развитие внутреннего               и въездного туризма в Республике 
Марий Эл»</t>
  </si>
  <si>
    <t xml:space="preserve">Подпрограмма «Реализация государственной политики в сфере юстиции в пределах полномочий Республики 
Марий Эл» </t>
  </si>
  <si>
    <t>Подпрограмма «Обеспечение реализации государственной программы Республики Марий Эл    «Юстиция   в     Республике 
Марий Эл»</t>
  </si>
  <si>
    <t xml:space="preserve">Справочно:  За 1 квартал 2021 года на реализацию мероприятий государственных программ Республики Марий Эл направлено бюджетных ассигнований республиканского бюджета Республики Марий Эл в сумме 7 866 460 тыс. рублей, или 20,9 % от уточненных бюджетных назначений (37 659 281 тыс. рублей). По сравнению с аналогичным периодом 2020 года расходы увеличились на 9,4 % (фактическое финансирование за 1 квартал 2020 года составило 7 188 855 тыс. рублей, или 20,8% от уточненных бюджетных назначений 2020 года ).
</t>
  </si>
  <si>
    <t>Республики Марий Эл</t>
  </si>
  <si>
    <t>населения Республики Марий Эл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</si>
</sst>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  <numFmt numFmtId="179" formatCode="0.000"/>
    <numFmt numFmtId="180" formatCode="_-* #,##0.0_р_._-;\-* #,##0.0_р_._-;_-* &quot;-&quot;??_р_._-;_-@_-"/>
    <numFmt numFmtId="181" formatCode="_-* #,##0_р_._-;\-* #,##0_р_._-;_-* &quot;-&quot;??_р_._-;_-@_-"/>
    <numFmt numFmtId="182" formatCode="0.0000"/>
    <numFmt numFmtId="183" formatCode="#,##0.0000"/>
    <numFmt numFmtId="184" formatCode="#,##0.00000"/>
  </numFmts>
  <fonts count="61">
    <font>
      <sz val="10"/>
      <name val="Arial Cyr"/>
      <family val="0"/>
    </font>
    <font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Arial Cyr"/>
      <family val="0"/>
    </font>
    <font>
      <sz val="14"/>
      <color indexed="8"/>
      <name val="Arial"/>
      <family val="2"/>
    </font>
    <font>
      <b/>
      <sz val="10"/>
      <color indexed="8"/>
      <name val="Arial Cyr"/>
      <family val="0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 horizontal="center"/>
    </xf>
    <xf numFmtId="3" fontId="9" fillId="0" borderId="1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/>
    </xf>
    <xf numFmtId="3" fontId="7" fillId="0" borderId="10" xfId="0" applyNumberFormat="1" applyFont="1" applyFill="1" applyBorder="1" applyAlignment="1">
      <alignment horizontal="center" vertical="top"/>
    </xf>
    <xf numFmtId="3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177" fontId="9" fillId="0" borderId="10" xfId="0" applyNumberFormat="1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177" fontId="6" fillId="0" borderId="10" xfId="0" applyNumberFormat="1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/>
    </xf>
    <xf numFmtId="3" fontId="13" fillId="0" borderId="0" xfId="0" applyNumberFormat="1" applyFont="1" applyFill="1" applyAlignment="1">
      <alignment vertical="top"/>
    </xf>
    <xf numFmtId="0" fontId="13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vertical="top"/>
    </xf>
    <xf numFmtId="3" fontId="7" fillId="0" borderId="0" xfId="0" applyNumberFormat="1" applyFont="1" applyFill="1" applyAlignment="1">
      <alignment horizontal="right"/>
    </xf>
    <xf numFmtId="3" fontId="7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justify" vertical="top" wrapText="1"/>
    </xf>
    <xf numFmtId="3" fontId="20" fillId="0" borderId="10" xfId="0" applyNumberFormat="1" applyFont="1" applyFill="1" applyBorder="1" applyAlignment="1">
      <alignment horizontal="center" vertical="top" wrapText="1"/>
    </xf>
    <xf numFmtId="3" fontId="21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13" fillId="33" borderId="0" xfId="0" applyFont="1" applyFill="1" applyAlignment="1">
      <alignment/>
    </xf>
    <xf numFmtId="177" fontId="0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0" fontId="15" fillId="33" borderId="0" xfId="0" applyFont="1" applyFill="1" applyAlignment="1">
      <alignment/>
    </xf>
    <xf numFmtId="4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22" fillId="33" borderId="0" xfId="0" applyFont="1" applyFill="1" applyAlignment="1">
      <alignment/>
    </xf>
    <xf numFmtId="181" fontId="10" fillId="33" borderId="0" xfId="60" applyNumberFormat="1" applyFont="1" applyFill="1" applyAlignment="1">
      <alignment vertical="top"/>
    </xf>
    <xf numFmtId="4" fontId="9" fillId="33" borderId="0" xfId="0" applyNumberFormat="1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11" fillId="0" borderId="10" xfId="0" applyFont="1" applyFill="1" applyBorder="1" applyAlignment="1">
      <alignment horizontal="center" vertical="top" wrapText="1"/>
    </xf>
    <xf numFmtId="177" fontId="11" fillId="33" borderId="0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justify" vertical="top" wrapText="1"/>
    </xf>
    <xf numFmtId="3" fontId="21" fillId="0" borderId="12" xfId="0" applyNumberFormat="1" applyFont="1" applyFill="1" applyBorder="1" applyAlignment="1">
      <alignment horizontal="center" vertical="top" wrapText="1"/>
    </xf>
    <xf numFmtId="3" fontId="2" fillId="0" borderId="12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horizontal="center" vertical="top" wrapText="1"/>
    </xf>
    <xf numFmtId="3" fontId="21" fillId="0" borderId="10" xfId="0" applyNumberFormat="1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/>
    </xf>
    <xf numFmtId="0" fontId="6" fillId="0" borderId="10" xfId="0" applyFont="1" applyFill="1" applyBorder="1" applyAlignment="1" quotePrefix="1">
      <alignment horizontal="justify" vertical="top" wrapText="1"/>
    </xf>
    <xf numFmtId="0" fontId="6" fillId="0" borderId="10" xfId="0" applyFont="1" applyFill="1" applyBorder="1" applyAlignment="1" quotePrefix="1">
      <alignment horizontal="left" vertical="top" wrapText="1"/>
    </xf>
    <xf numFmtId="0" fontId="6" fillId="0" borderId="15" xfId="0" applyFont="1" applyFill="1" applyBorder="1" applyAlignment="1">
      <alignment horizontal="justify" vertical="top" wrapText="1"/>
    </xf>
    <xf numFmtId="3" fontId="2" fillId="0" borderId="16" xfId="0" applyNumberFormat="1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center" wrapText="1"/>
    </xf>
    <xf numFmtId="3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vertical="top"/>
    </xf>
    <xf numFmtId="0" fontId="0" fillId="0" borderId="0" xfId="0" applyFont="1" applyAlignment="1">
      <alignment/>
    </xf>
    <xf numFmtId="0" fontId="16" fillId="0" borderId="0" xfId="0" applyFont="1" applyFill="1" applyAlignment="1">
      <alignment horizontal="right"/>
    </xf>
    <xf numFmtId="3" fontId="6" fillId="0" borderId="12" xfId="0" applyNumberFormat="1" applyFont="1" applyFill="1" applyBorder="1" applyAlignment="1">
      <alignment horizontal="center" vertical="top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wrapText="1"/>
    </xf>
    <xf numFmtId="3" fontId="9" fillId="34" borderId="10" xfId="0" applyNumberFormat="1" applyFont="1" applyFill="1" applyBorder="1" applyAlignment="1">
      <alignment horizontal="center" vertical="top" wrapText="1"/>
    </xf>
    <xf numFmtId="3" fontId="6" fillId="34" borderId="10" xfId="0" applyNumberFormat="1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3" fontId="7" fillId="0" borderId="17" xfId="0" applyNumberFormat="1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top" wrapText="1"/>
    </xf>
    <xf numFmtId="0" fontId="16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justify" vertical="top" wrapText="1"/>
    </xf>
    <xf numFmtId="3" fontId="7" fillId="0" borderId="17" xfId="0" applyNumberFormat="1" applyFont="1" applyFill="1" applyBorder="1" applyAlignment="1">
      <alignment horizontal="center" vertical="top" wrapText="1"/>
    </xf>
    <xf numFmtId="3" fontId="7" fillId="0" borderId="20" xfId="0" applyNumberFormat="1" applyFont="1" applyFill="1" applyBorder="1" applyAlignment="1">
      <alignment horizontal="center" vertical="top" wrapText="1"/>
    </xf>
    <xf numFmtId="3" fontId="7" fillId="0" borderId="14" xfId="0" applyNumberFormat="1" applyFont="1" applyFill="1" applyBorder="1" applyAlignment="1">
      <alignment horizontal="center" vertical="top" wrapText="1"/>
    </xf>
    <xf numFmtId="3" fontId="6" fillId="0" borderId="17" xfId="0" applyNumberFormat="1" applyFont="1" applyFill="1" applyBorder="1" applyAlignment="1">
      <alignment horizontal="center" vertical="top" wrapText="1"/>
    </xf>
    <xf numFmtId="3" fontId="6" fillId="0" borderId="14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2" fontId="6" fillId="0" borderId="13" xfId="0" applyNumberFormat="1" applyFont="1" applyFill="1" applyBorder="1" applyAlignment="1">
      <alignment horizontal="center" vertical="top" wrapText="1"/>
    </xf>
    <xf numFmtId="2" fontId="6" fillId="0" borderId="12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2" fontId="6" fillId="0" borderId="10" xfId="0" applyNumberFormat="1" applyFont="1" applyFill="1" applyBorder="1" applyAlignment="1">
      <alignment horizontal="center" vertical="top" wrapText="1"/>
    </xf>
    <xf numFmtId="2" fontId="0" fillId="0" borderId="10" xfId="0" applyNumberFormat="1" applyFill="1" applyBorder="1" applyAlignment="1">
      <alignment vertical="top" wrapText="1"/>
    </xf>
    <xf numFmtId="3" fontId="7" fillId="0" borderId="18" xfId="0" applyNumberFormat="1" applyFont="1" applyFill="1" applyBorder="1" applyAlignment="1">
      <alignment horizontal="center" vertical="top" wrapText="1"/>
    </xf>
    <xf numFmtId="3" fontId="7" fillId="0" borderId="19" xfId="0" applyNumberFormat="1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justify" vertical="top" wrapText="1"/>
    </xf>
    <xf numFmtId="0" fontId="6" fillId="0" borderId="20" xfId="0" applyFont="1" applyFill="1" applyBorder="1" applyAlignment="1">
      <alignment horizontal="justify" vertical="top" wrapText="1"/>
    </xf>
    <xf numFmtId="3" fontId="4" fillId="0" borderId="14" xfId="0" applyNumberFormat="1" applyFont="1" applyFill="1" applyBorder="1" applyAlignment="1">
      <alignment horizontal="center" vertical="top" wrapText="1"/>
    </xf>
    <xf numFmtId="3" fontId="2" fillId="0" borderId="14" xfId="0" applyNumberFormat="1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justify" vertical="top" wrapText="1"/>
    </xf>
    <xf numFmtId="0" fontId="6" fillId="0" borderId="2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4"/>
  <sheetViews>
    <sheetView view="pageBreakPreview" zoomScaleNormal="80" zoomScaleSheetLayoutView="100" zoomScalePageLayoutView="0" workbookViewId="0" topLeftCell="B137">
      <selection activeCell="B10" sqref="B10"/>
    </sheetView>
  </sheetViews>
  <sheetFormatPr defaultColWidth="9.00390625" defaultRowHeight="12.75"/>
  <cols>
    <col min="1" max="1" width="4.00390625" style="33" customWidth="1"/>
    <col min="2" max="2" width="57.00390625" style="33" customWidth="1"/>
    <col min="3" max="3" width="17.875" style="33" customWidth="1"/>
    <col min="4" max="4" width="16.75390625" style="38" customWidth="1"/>
    <col min="5" max="5" width="16.25390625" style="38" customWidth="1"/>
    <col min="6" max="6" width="16.625" style="38" customWidth="1"/>
    <col min="7" max="7" width="19.25390625" style="33" customWidth="1"/>
    <col min="8" max="8" width="11.00390625" style="33" customWidth="1"/>
    <col min="9" max="16384" width="9.125" style="33" customWidth="1"/>
  </cols>
  <sheetData>
    <row r="1" spans="1:6" ht="18.75">
      <c r="A1" s="123" t="s">
        <v>0</v>
      </c>
      <c r="B1" s="123"/>
      <c r="C1" s="123"/>
      <c r="D1" s="123"/>
      <c r="E1" s="123"/>
      <c r="F1" s="123"/>
    </row>
    <row r="2" ht="18">
      <c r="A2" s="34"/>
    </row>
    <row r="3" spans="1:6" ht="18.75">
      <c r="A3" s="124" t="s">
        <v>1</v>
      </c>
      <c r="B3" s="124"/>
      <c r="C3" s="124"/>
      <c r="D3" s="124"/>
      <c r="E3" s="124"/>
      <c r="F3" s="124"/>
    </row>
    <row r="4" spans="1:6" ht="18.75">
      <c r="A4" s="124" t="s">
        <v>2</v>
      </c>
      <c r="B4" s="124"/>
      <c r="C4" s="124"/>
      <c r="D4" s="124"/>
      <c r="E4" s="124"/>
      <c r="F4" s="124"/>
    </row>
    <row r="5" spans="1:6" ht="18.75">
      <c r="A5" s="124" t="s">
        <v>268</v>
      </c>
      <c r="B5" s="124"/>
      <c r="C5" s="124"/>
      <c r="D5" s="124"/>
      <c r="E5" s="124"/>
      <c r="F5" s="124"/>
    </row>
    <row r="6" spans="1:6" ht="24.75" customHeight="1">
      <c r="A6" s="35"/>
      <c r="F6" s="42" t="s">
        <v>194</v>
      </c>
    </row>
    <row r="7" spans="1:6" ht="48" customHeight="1">
      <c r="A7" s="121" t="s">
        <v>8</v>
      </c>
      <c r="B7" s="121" t="s">
        <v>10</v>
      </c>
      <c r="C7" s="121" t="s">
        <v>3</v>
      </c>
      <c r="D7" s="118" t="s">
        <v>9</v>
      </c>
      <c r="E7" s="118"/>
      <c r="F7" s="118"/>
    </row>
    <row r="8" spans="1:6" ht="48" customHeight="1">
      <c r="A8" s="121"/>
      <c r="B8" s="121"/>
      <c r="C8" s="121"/>
      <c r="D8" s="119" t="s">
        <v>266</v>
      </c>
      <c r="E8" s="120"/>
      <c r="F8" s="43" t="s">
        <v>267</v>
      </c>
    </row>
    <row r="9" spans="1:7" ht="15.75">
      <c r="A9" s="36">
        <v>1</v>
      </c>
      <c r="B9" s="36">
        <v>2</v>
      </c>
      <c r="C9" s="36">
        <v>3</v>
      </c>
      <c r="D9" s="32">
        <v>4</v>
      </c>
      <c r="E9" s="32">
        <v>4</v>
      </c>
      <c r="F9" s="32">
        <v>5</v>
      </c>
      <c r="G9" s="37"/>
    </row>
    <row r="10" spans="1:7" s="56" customFormat="1" ht="33.75" customHeight="1">
      <c r="A10" s="104">
        <v>1</v>
      </c>
      <c r="B10" s="6" t="s">
        <v>214</v>
      </c>
      <c r="C10" s="105" t="s">
        <v>24</v>
      </c>
      <c r="D10" s="44">
        <f>SUM(D11:D21)</f>
        <v>799009.9</v>
      </c>
      <c r="E10" s="44">
        <f>SUM(E11:E21)</f>
        <v>3315407.2000000007</v>
      </c>
      <c r="F10" s="44">
        <f>SUM(F11:F21)</f>
        <v>418480.8</v>
      </c>
      <c r="G10" s="55"/>
    </row>
    <row r="11" spans="1:7" s="56" customFormat="1" ht="49.5" customHeight="1">
      <c r="A11" s="104"/>
      <c r="B11" s="7" t="s">
        <v>92</v>
      </c>
      <c r="C11" s="105"/>
      <c r="D11" s="45">
        <v>18397</v>
      </c>
      <c r="E11" s="45">
        <v>187990.1</v>
      </c>
      <c r="F11" s="45">
        <v>1760.6</v>
      </c>
      <c r="G11" s="57"/>
    </row>
    <row r="12" spans="1:6" s="56" customFormat="1" ht="79.5" customHeight="1">
      <c r="A12" s="104"/>
      <c r="B12" s="7" t="s">
        <v>180</v>
      </c>
      <c r="C12" s="105"/>
      <c r="D12" s="45">
        <v>423288.2</v>
      </c>
      <c r="E12" s="45">
        <v>1209643</v>
      </c>
      <c r="F12" s="45">
        <v>213155.4</v>
      </c>
    </row>
    <row r="13" spans="1:6" s="56" customFormat="1" ht="33.75" customHeight="1">
      <c r="A13" s="104"/>
      <c r="B13" s="7" t="s">
        <v>94</v>
      </c>
      <c r="C13" s="105"/>
      <c r="D13" s="45"/>
      <c r="E13" s="45">
        <v>0</v>
      </c>
      <c r="F13" s="45">
        <v>0</v>
      </c>
    </row>
    <row r="14" spans="1:6" s="56" customFormat="1" ht="18.75" customHeight="1">
      <c r="A14" s="104"/>
      <c r="B14" s="7" t="s">
        <v>95</v>
      </c>
      <c r="C14" s="105"/>
      <c r="D14" s="45">
        <v>46578</v>
      </c>
      <c r="E14" s="45">
        <v>965746.9</v>
      </c>
      <c r="F14" s="45">
        <v>15204.7</v>
      </c>
    </row>
    <row r="15" spans="1:6" s="56" customFormat="1" ht="34.5" customHeight="1">
      <c r="A15" s="104"/>
      <c r="B15" s="7" t="s">
        <v>96</v>
      </c>
      <c r="C15" s="105"/>
      <c r="D15" s="45">
        <v>41842.6</v>
      </c>
      <c r="E15" s="45">
        <v>40280</v>
      </c>
      <c r="F15" s="45">
        <v>10809.3</v>
      </c>
    </row>
    <row r="16" spans="1:6" s="56" customFormat="1" ht="33" customHeight="1">
      <c r="A16" s="104"/>
      <c r="B16" s="7" t="s">
        <v>97</v>
      </c>
      <c r="C16" s="105"/>
      <c r="D16" s="45">
        <v>19172</v>
      </c>
      <c r="E16" s="45">
        <v>76674.7</v>
      </c>
      <c r="F16" s="45">
        <v>9517.4</v>
      </c>
    </row>
    <row r="17" spans="1:6" s="56" customFormat="1" ht="32.25" customHeight="1">
      <c r="A17" s="104"/>
      <c r="B17" s="7" t="s">
        <v>98</v>
      </c>
      <c r="C17" s="105"/>
      <c r="D17" s="45">
        <v>60576.4</v>
      </c>
      <c r="E17" s="45">
        <v>120523.2</v>
      </c>
      <c r="F17" s="45">
        <v>20270.3</v>
      </c>
    </row>
    <row r="18" spans="1:6" s="56" customFormat="1" ht="47.25" customHeight="1">
      <c r="A18" s="104"/>
      <c r="B18" s="7" t="s">
        <v>99</v>
      </c>
      <c r="C18" s="105"/>
      <c r="D18" s="45">
        <v>81241</v>
      </c>
      <c r="E18" s="45">
        <v>248883.2</v>
      </c>
      <c r="F18" s="45">
        <v>114659</v>
      </c>
    </row>
    <row r="19" spans="1:6" s="56" customFormat="1" ht="32.25" customHeight="1">
      <c r="A19" s="104"/>
      <c r="B19" s="7" t="s">
        <v>100</v>
      </c>
      <c r="C19" s="105"/>
      <c r="D19" s="45"/>
      <c r="E19" s="45">
        <v>334904.1</v>
      </c>
      <c r="F19" s="45">
        <v>0</v>
      </c>
    </row>
    <row r="20" spans="1:6" s="56" customFormat="1" ht="49.5" customHeight="1">
      <c r="A20" s="104"/>
      <c r="B20" s="7" t="s">
        <v>195</v>
      </c>
      <c r="C20" s="105"/>
      <c r="D20" s="45"/>
      <c r="E20" s="45">
        <v>0</v>
      </c>
      <c r="F20" s="45">
        <v>0</v>
      </c>
    </row>
    <row r="21" spans="1:6" s="56" customFormat="1" ht="50.25" customHeight="1">
      <c r="A21" s="104"/>
      <c r="B21" s="7" t="s">
        <v>238</v>
      </c>
      <c r="C21" s="105"/>
      <c r="D21" s="67">
        <v>107914.7</v>
      </c>
      <c r="E21" s="67">
        <v>130762</v>
      </c>
      <c r="F21" s="67">
        <v>33104.1</v>
      </c>
    </row>
    <row r="22" spans="1:6" s="58" customFormat="1" ht="33.75" customHeight="1">
      <c r="A22" s="110">
        <v>2</v>
      </c>
      <c r="B22" s="46" t="s">
        <v>237</v>
      </c>
      <c r="C22" s="111" t="s">
        <v>11</v>
      </c>
      <c r="D22" s="47">
        <f>SUM(D23:D27)</f>
        <v>4981478.399999999</v>
      </c>
      <c r="E22" s="44">
        <f>SUM(E23:E29)</f>
        <v>8763016.4</v>
      </c>
      <c r="F22" s="44">
        <f>SUM(F23:F29)</f>
        <v>1974741.8</v>
      </c>
    </row>
    <row r="23" spans="1:6" s="54" customFormat="1" ht="48" customHeight="1">
      <c r="A23" s="110"/>
      <c r="B23" s="31" t="s">
        <v>51</v>
      </c>
      <c r="C23" s="106"/>
      <c r="D23" s="48">
        <v>4819617.8</v>
      </c>
      <c r="E23" s="45">
        <v>7435221.7</v>
      </c>
      <c r="F23" s="45">
        <v>1922354.9</v>
      </c>
    </row>
    <row r="24" spans="1:6" s="54" customFormat="1" ht="33.75" customHeight="1">
      <c r="A24" s="110"/>
      <c r="B24" s="31" t="s">
        <v>52</v>
      </c>
      <c r="C24" s="106"/>
      <c r="D24" s="48">
        <v>14775.8</v>
      </c>
      <c r="E24" s="45">
        <v>10363.3</v>
      </c>
      <c r="F24" s="45">
        <v>285.2</v>
      </c>
    </row>
    <row r="25" spans="1:6" s="54" customFormat="1" ht="33.75" customHeight="1">
      <c r="A25" s="110"/>
      <c r="B25" s="31" t="s">
        <v>53</v>
      </c>
      <c r="C25" s="106"/>
      <c r="D25" s="48">
        <v>0</v>
      </c>
      <c r="E25" s="45">
        <v>4986.2</v>
      </c>
      <c r="F25" s="45">
        <v>0</v>
      </c>
    </row>
    <row r="26" spans="1:6" s="54" customFormat="1" ht="33" customHeight="1">
      <c r="A26" s="110"/>
      <c r="B26" s="68" t="s">
        <v>54</v>
      </c>
      <c r="C26" s="106"/>
      <c r="D26" s="69">
        <v>98195.7</v>
      </c>
      <c r="E26" s="70">
        <v>218033.7</v>
      </c>
      <c r="F26" s="70">
        <v>3894.7</v>
      </c>
    </row>
    <row r="27" spans="1:6" s="54" customFormat="1" ht="54" customHeight="1">
      <c r="A27" s="110"/>
      <c r="B27" s="20" t="s">
        <v>239</v>
      </c>
      <c r="C27" s="113" t="s">
        <v>11</v>
      </c>
      <c r="D27" s="48">
        <v>48889.100000000006</v>
      </c>
      <c r="E27" s="45">
        <v>67057.8</v>
      </c>
      <c r="F27" s="45">
        <v>15480.8</v>
      </c>
    </row>
    <row r="28" spans="1:6" s="54" customFormat="1" ht="38.25" customHeight="1">
      <c r="A28" s="110"/>
      <c r="B28" s="20" t="s">
        <v>181</v>
      </c>
      <c r="C28" s="114"/>
      <c r="D28" s="48"/>
      <c r="E28" s="45">
        <v>21737.9</v>
      </c>
      <c r="F28" s="45">
        <v>490.6</v>
      </c>
    </row>
    <row r="29" spans="1:6" s="54" customFormat="1" ht="38.25" customHeight="1">
      <c r="A29" s="65"/>
      <c r="B29" s="20" t="s">
        <v>255</v>
      </c>
      <c r="C29" s="115"/>
      <c r="D29" s="48"/>
      <c r="E29" s="45">
        <v>1005615.8</v>
      </c>
      <c r="F29" s="45">
        <v>32235.6</v>
      </c>
    </row>
    <row r="30" spans="1:6" s="58" customFormat="1" ht="37.5" customHeight="1">
      <c r="A30" s="110">
        <v>3</v>
      </c>
      <c r="B30" s="46" t="s">
        <v>215</v>
      </c>
      <c r="C30" s="106" t="s">
        <v>170</v>
      </c>
      <c r="D30" s="47">
        <f>SUM(D31:D35)</f>
        <v>3362850.6</v>
      </c>
      <c r="E30" s="44">
        <f>SUM(E31:E35)</f>
        <v>6334102.3</v>
      </c>
      <c r="F30" s="44">
        <f>SUM(F31:F35)</f>
        <v>1222385.8</v>
      </c>
    </row>
    <row r="31" spans="1:6" s="54" customFormat="1" ht="36" customHeight="1">
      <c r="A31" s="110"/>
      <c r="B31" s="31" t="s">
        <v>57</v>
      </c>
      <c r="C31" s="106"/>
      <c r="D31" s="48">
        <v>1791541.7</v>
      </c>
      <c r="E31" s="45">
        <v>2164047.6</v>
      </c>
      <c r="F31" s="45">
        <v>561989.8</v>
      </c>
    </row>
    <row r="32" spans="1:6" s="54" customFormat="1" ht="35.25" customHeight="1">
      <c r="A32" s="110"/>
      <c r="B32" s="31" t="s">
        <v>58</v>
      </c>
      <c r="C32" s="106"/>
      <c r="D32" s="48">
        <v>583313</v>
      </c>
      <c r="E32" s="45">
        <v>843536.9</v>
      </c>
      <c r="F32" s="45">
        <v>218277.9</v>
      </c>
    </row>
    <row r="33" spans="1:6" s="54" customFormat="1" ht="34.5" customHeight="1">
      <c r="A33" s="110"/>
      <c r="B33" s="31" t="s">
        <v>59</v>
      </c>
      <c r="C33" s="106"/>
      <c r="D33" s="48">
        <v>836741.9</v>
      </c>
      <c r="E33" s="45">
        <v>3156279.6</v>
      </c>
      <c r="F33" s="45">
        <v>404299.8</v>
      </c>
    </row>
    <row r="34" spans="1:6" s="54" customFormat="1" ht="51" customHeight="1">
      <c r="A34" s="110"/>
      <c r="B34" s="31" t="s">
        <v>60</v>
      </c>
      <c r="C34" s="106"/>
      <c r="D34" s="48">
        <v>1203</v>
      </c>
      <c r="E34" s="45">
        <v>995</v>
      </c>
      <c r="F34" s="45">
        <v>0</v>
      </c>
    </row>
    <row r="35" spans="1:6" s="54" customFormat="1" ht="50.25" customHeight="1">
      <c r="A35" s="110"/>
      <c r="B35" s="20" t="s">
        <v>240</v>
      </c>
      <c r="C35" s="106"/>
      <c r="D35" s="48">
        <v>150051</v>
      </c>
      <c r="E35" s="45">
        <v>169243.2</v>
      </c>
      <c r="F35" s="45">
        <v>37818.3</v>
      </c>
    </row>
    <row r="36" spans="1:6" s="58" customFormat="1" ht="67.5" customHeight="1">
      <c r="A36" s="110">
        <v>4</v>
      </c>
      <c r="B36" s="46" t="s">
        <v>216</v>
      </c>
      <c r="C36" s="106" t="s">
        <v>23</v>
      </c>
      <c r="D36" s="47">
        <f>SUM(D37:D40)</f>
        <v>870501.9</v>
      </c>
      <c r="E36" s="44">
        <f>SUM(E37:E40)</f>
        <v>2003422.5</v>
      </c>
      <c r="F36" s="44">
        <f>SUM(F37:F40)</f>
        <v>476880.2</v>
      </c>
    </row>
    <row r="37" spans="1:6" s="54" customFormat="1" ht="36" customHeight="1">
      <c r="A37" s="110"/>
      <c r="B37" s="31" t="s">
        <v>88</v>
      </c>
      <c r="C37" s="106"/>
      <c r="D37" s="48" t="s">
        <v>166</v>
      </c>
      <c r="E37" s="45">
        <v>0</v>
      </c>
      <c r="F37" s="45">
        <v>0</v>
      </c>
    </row>
    <row r="38" spans="1:6" s="54" customFormat="1" ht="35.25" customHeight="1">
      <c r="A38" s="110"/>
      <c r="B38" s="31" t="s">
        <v>89</v>
      </c>
      <c r="C38" s="106"/>
      <c r="D38" s="48">
        <v>804333.6</v>
      </c>
      <c r="E38" s="45">
        <v>656757</v>
      </c>
      <c r="F38" s="45">
        <v>135487.2</v>
      </c>
    </row>
    <row r="39" spans="1:6" s="54" customFormat="1" ht="49.5" customHeight="1">
      <c r="A39" s="110"/>
      <c r="B39" s="31" t="s">
        <v>90</v>
      </c>
      <c r="C39" s="106"/>
      <c r="D39" s="48">
        <v>3800</v>
      </c>
      <c r="E39" s="45">
        <v>1281824.4</v>
      </c>
      <c r="F39" s="45">
        <v>328164.4</v>
      </c>
    </row>
    <row r="40" spans="1:6" s="54" customFormat="1" ht="66" customHeight="1">
      <c r="A40" s="110"/>
      <c r="B40" s="49" t="s">
        <v>241</v>
      </c>
      <c r="C40" s="106"/>
      <c r="D40" s="48">
        <v>62368.3</v>
      </c>
      <c r="E40" s="45">
        <v>64841.1</v>
      </c>
      <c r="F40" s="45">
        <v>13228.6</v>
      </c>
    </row>
    <row r="41" spans="1:7" s="60" customFormat="1" ht="52.5" customHeight="1">
      <c r="A41" s="104">
        <v>5</v>
      </c>
      <c r="B41" s="6" t="s">
        <v>217</v>
      </c>
      <c r="C41" s="105" t="s">
        <v>168</v>
      </c>
      <c r="D41" s="44">
        <f>SUM(D42:D45)</f>
        <v>275673.7</v>
      </c>
      <c r="E41" s="44">
        <f>SUM(E42+E43+E44+E45+E46)</f>
        <v>356204.80000000005</v>
      </c>
      <c r="F41" s="44">
        <f>SUM(F42+F43+F44+F45+F46)</f>
        <v>79591</v>
      </c>
      <c r="G41" s="59"/>
    </row>
    <row r="42" spans="1:6" s="56" customFormat="1" ht="36.75" customHeight="1">
      <c r="A42" s="104"/>
      <c r="B42" s="7" t="s">
        <v>167</v>
      </c>
      <c r="C42" s="105"/>
      <c r="D42" s="45">
        <v>177390.1</v>
      </c>
      <c r="E42" s="45">
        <v>227990.7</v>
      </c>
      <c r="F42" s="45">
        <v>51476.7</v>
      </c>
    </row>
    <row r="43" spans="1:6" s="56" customFormat="1" ht="51" customHeight="1">
      <c r="A43" s="104"/>
      <c r="B43" s="71" t="s">
        <v>175</v>
      </c>
      <c r="C43" s="105"/>
      <c r="D43" s="70">
        <v>50</v>
      </c>
      <c r="E43" s="70">
        <v>223.1</v>
      </c>
      <c r="F43" s="70">
        <v>45</v>
      </c>
    </row>
    <row r="44" spans="1:6" s="56" customFormat="1" ht="51" customHeight="1">
      <c r="A44" s="104"/>
      <c r="B44" s="7" t="s">
        <v>242</v>
      </c>
      <c r="C44" s="105"/>
      <c r="D44" s="45">
        <v>97873.6</v>
      </c>
      <c r="E44" s="45">
        <v>127322.3</v>
      </c>
      <c r="F44" s="45">
        <v>28054.9</v>
      </c>
    </row>
    <row r="45" spans="1:8" s="56" customFormat="1" ht="37.5" customHeight="1">
      <c r="A45" s="104"/>
      <c r="B45" s="7" t="s">
        <v>203</v>
      </c>
      <c r="C45" s="105"/>
      <c r="D45" s="45">
        <v>360</v>
      </c>
      <c r="E45" s="45">
        <v>140</v>
      </c>
      <c r="F45" s="45">
        <v>14.4</v>
      </c>
      <c r="G45" s="61"/>
      <c r="H45" s="61"/>
    </row>
    <row r="46" spans="1:6" s="54" customFormat="1" ht="32.25" customHeight="1">
      <c r="A46" s="104"/>
      <c r="B46" s="7" t="s">
        <v>201</v>
      </c>
      <c r="C46" s="105"/>
      <c r="D46" s="38"/>
      <c r="E46" s="45">
        <v>528.7</v>
      </c>
      <c r="F46" s="45">
        <v>0</v>
      </c>
    </row>
    <row r="47" spans="1:6" s="60" customFormat="1" ht="66" customHeight="1">
      <c r="A47" s="104">
        <v>6</v>
      </c>
      <c r="B47" s="6" t="s">
        <v>218</v>
      </c>
      <c r="C47" s="105" t="s">
        <v>198</v>
      </c>
      <c r="D47" s="44">
        <f>SUM(D49:D54)</f>
        <v>295575.7</v>
      </c>
      <c r="E47" s="44">
        <f>SUM(E48:E54)</f>
        <v>383078.6</v>
      </c>
      <c r="F47" s="44">
        <f>SUM(F48:F54)</f>
        <v>86555.40000000001</v>
      </c>
    </row>
    <row r="48" spans="1:6" s="60" customFormat="1" ht="51" customHeight="1">
      <c r="A48" s="104"/>
      <c r="B48" s="7" t="s">
        <v>204</v>
      </c>
      <c r="C48" s="105"/>
      <c r="D48" s="44"/>
      <c r="E48" s="45">
        <v>21238.1</v>
      </c>
      <c r="F48" s="45">
        <v>2875.4</v>
      </c>
    </row>
    <row r="49" spans="1:6" s="56" customFormat="1" ht="51" customHeight="1">
      <c r="A49" s="104"/>
      <c r="B49" s="7" t="s">
        <v>172</v>
      </c>
      <c r="C49" s="105"/>
      <c r="D49" s="45">
        <v>1993.2</v>
      </c>
      <c r="E49" s="45">
        <v>5450</v>
      </c>
      <c r="F49" s="45">
        <v>352.9</v>
      </c>
    </row>
    <row r="50" spans="1:6" s="56" customFormat="1" ht="33.75" customHeight="1">
      <c r="A50" s="104"/>
      <c r="B50" s="7" t="s">
        <v>133</v>
      </c>
      <c r="C50" s="105"/>
      <c r="D50" s="45"/>
      <c r="E50" s="45">
        <v>240798.2</v>
      </c>
      <c r="F50" s="45">
        <v>57833.6</v>
      </c>
    </row>
    <row r="51" spans="1:6" s="56" customFormat="1" ht="33" customHeight="1">
      <c r="A51" s="104"/>
      <c r="B51" s="7" t="s">
        <v>134</v>
      </c>
      <c r="C51" s="105"/>
      <c r="D51" s="45"/>
      <c r="E51" s="45">
        <v>0</v>
      </c>
      <c r="F51" s="45">
        <v>0</v>
      </c>
    </row>
    <row r="52" spans="1:6" s="56" customFormat="1" ht="50.25" customHeight="1">
      <c r="A52" s="104"/>
      <c r="B52" s="7" t="s">
        <v>205</v>
      </c>
      <c r="C52" s="105"/>
      <c r="D52" s="45"/>
      <c r="E52" s="45">
        <v>85326.3</v>
      </c>
      <c r="F52" s="45">
        <v>19716.4</v>
      </c>
    </row>
    <row r="53" spans="1:6" s="56" customFormat="1" ht="33.75" customHeight="1">
      <c r="A53" s="104"/>
      <c r="B53" s="7" t="s">
        <v>171</v>
      </c>
      <c r="C53" s="105"/>
      <c r="D53" s="45"/>
      <c r="E53" s="45">
        <v>1950</v>
      </c>
      <c r="F53" s="45">
        <v>0</v>
      </c>
    </row>
    <row r="54" spans="1:6" s="56" customFormat="1" ht="81.75" customHeight="1">
      <c r="A54" s="104"/>
      <c r="B54" s="7" t="s">
        <v>243</v>
      </c>
      <c r="C54" s="105"/>
      <c r="D54" s="45">
        <v>293582.5</v>
      </c>
      <c r="E54" s="45">
        <v>28316</v>
      </c>
      <c r="F54" s="45">
        <v>5777.1</v>
      </c>
    </row>
    <row r="55" spans="1:6" s="60" customFormat="1" ht="34.5" customHeight="1">
      <c r="A55" s="99">
        <v>7</v>
      </c>
      <c r="B55" s="6" t="s">
        <v>219</v>
      </c>
      <c r="C55" s="101" t="s">
        <v>13</v>
      </c>
      <c r="D55" s="44">
        <f>SUM(D56:D64)</f>
        <v>531520.4</v>
      </c>
      <c r="E55" s="44">
        <f>SUM(E56:E64)+0.028</f>
        <v>1173441.628</v>
      </c>
      <c r="F55" s="44">
        <f>SUM(F56:F64)+0.028</f>
        <v>325441.528</v>
      </c>
    </row>
    <row r="56" spans="1:6" s="56" customFormat="1" ht="22.5" customHeight="1">
      <c r="A56" s="100"/>
      <c r="B56" s="7" t="s">
        <v>66</v>
      </c>
      <c r="C56" s="102"/>
      <c r="D56" s="45">
        <v>217138</v>
      </c>
      <c r="E56" s="45">
        <v>470364.4</v>
      </c>
      <c r="F56" s="45">
        <v>123021.6</v>
      </c>
    </row>
    <row r="57" spans="1:6" s="56" customFormat="1" ht="33.75" customHeight="1">
      <c r="A57" s="100"/>
      <c r="B57" s="7" t="s">
        <v>104</v>
      </c>
      <c r="C57" s="102"/>
      <c r="D57" s="45">
        <v>15581</v>
      </c>
      <c r="E57" s="45">
        <v>52200.5</v>
      </c>
      <c r="F57" s="45">
        <v>13481.5</v>
      </c>
    </row>
    <row r="58" spans="1:6" s="56" customFormat="1" ht="80.25" customHeight="1">
      <c r="A58" s="100"/>
      <c r="B58" s="7" t="s">
        <v>176</v>
      </c>
      <c r="C58" s="102"/>
      <c r="D58" s="45">
        <v>6505</v>
      </c>
      <c r="E58" s="45">
        <v>8600.5</v>
      </c>
      <c r="F58" s="45">
        <v>2275.4</v>
      </c>
    </row>
    <row r="59" spans="1:6" s="56" customFormat="1" ht="22.5" customHeight="1">
      <c r="A59" s="100"/>
      <c r="B59" s="7" t="s">
        <v>105</v>
      </c>
      <c r="C59" s="102"/>
      <c r="D59" s="45">
        <v>109913.4</v>
      </c>
      <c r="E59" s="45">
        <v>175094.4</v>
      </c>
      <c r="F59" s="45">
        <v>53541.4</v>
      </c>
    </row>
    <row r="60" spans="1:6" s="56" customFormat="1" ht="21.75" customHeight="1">
      <c r="A60" s="100"/>
      <c r="B60" s="7" t="s">
        <v>106</v>
      </c>
      <c r="C60" s="102"/>
      <c r="D60" s="45">
        <v>43525</v>
      </c>
      <c r="E60" s="45">
        <v>102447.7</v>
      </c>
      <c r="F60" s="45">
        <v>26161.2</v>
      </c>
    </row>
    <row r="61" spans="1:6" s="56" customFormat="1" ht="21.75" customHeight="1">
      <c r="A61" s="100"/>
      <c r="B61" s="7" t="s">
        <v>107</v>
      </c>
      <c r="C61" s="102"/>
      <c r="D61" s="45">
        <v>46858</v>
      </c>
      <c r="E61" s="45">
        <v>99353.3</v>
      </c>
      <c r="F61" s="45">
        <v>22418.5</v>
      </c>
    </row>
    <row r="62" spans="1:6" s="56" customFormat="1" ht="50.25" customHeight="1">
      <c r="A62" s="100"/>
      <c r="B62" s="7" t="s">
        <v>162</v>
      </c>
      <c r="C62" s="102"/>
      <c r="D62" s="45">
        <v>80000</v>
      </c>
      <c r="E62" s="45">
        <v>24400</v>
      </c>
      <c r="F62" s="45">
        <v>335</v>
      </c>
    </row>
    <row r="63" spans="1:6" s="56" customFormat="1" ht="36" customHeight="1">
      <c r="A63" s="100"/>
      <c r="B63" s="7" t="s">
        <v>110</v>
      </c>
      <c r="C63" s="102"/>
      <c r="D63" s="45">
        <v>0</v>
      </c>
      <c r="E63" s="45">
        <v>131410.8</v>
      </c>
      <c r="F63" s="45">
        <v>65999.5</v>
      </c>
    </row>
    <row r="64" spans="1:6" s="56" customFormat="1" ht="48" customHeight="1">
      <c r="A64" s="112"/>
      <c r="B64" s="7" t="s">
        <v>202</v>
      </c>
      <c r="C64" s="103"/>
      <c r="D64" s="45">
        <v>12000</v>
      </c>
      <c r="E64" s="45">
        <v>109570</v>
      </c>
      <c r="F64" s="45">
        <v>18207.4</v>
      </c>
    </row>
    <row r="65" spans="1:6" s="60" customFormat="1" ht="33" customHeight="1">
      <c r="A65" s="99">
        <v>8</v>
      </c>
      <c r="B65" s="6" t="s">
        <v>220</v>
      </c>
      <c r="C65" s="101" t="s">
        <v>193</v>
      </c>
      <c r="D65" s="44">
        <f>SUM(D66:D68)</f>
        <v>25374</v>
      </c>
      <c r="E65" s="44">
        <f>SUM(E66:E68)</f>
        <v>50096</v>
      </c>
      <c r="F65" s="44">
        <f>SUM(F66:F68)</f>
        <v>12007.3</v>
      </c>
    </row>
    <row r="66" spans="1:6" s="56" customFormat="1" ht="33" customHeight="1">
      <c r="A66" s="100"/>
      <c r="B66" s="7" t="s">
        <v>81</v>
      </c>
      <c r="C66" s="102"/>
      <c r="D66" s="45">
        <v>414</v>
      </c>
      <c r="E66" s="45">
        <v>414</v>
      </c>
      <c r="F66" s="45">
        <v>34</v>
      </c>
    </row>
    <row r="67" spans="1:6" s="56" customFormat="1" ht="35.25" customHeight="1">
      <c r="A67" s="112"/>
      <c r="B67" s="7" t="s">
        <v>82</v>
      </c>
      <c r="C67" s="103"/>
      <c r="D67" s="45"/>
      <c r="E67" s="45">
        <v>0</v>
      </c>
      <c r="F67" s="45">
        <v>0</v>
      </c>
    </row>
    <row r="68" spans="1:6" s="56" customFormat="1" ht="64.5" customHeight="1">
      <c r="A68" s="22"/>
      <c r="B68" s="71" t="s">
        <v>177</v>
      </c>
      <c r="C68" s="72" t="s">
        <v>21</v>
      </c>
      <c r="D68" s="70">
        <v>24960</v>
      </c>
      <c r="E68" s="70">
        <v>49682</v>
      </c>
      <c r="F68" s="70">
        <v>11973.3</v>
      </c>
    </row>
    <row r="69" spans="1:6" s="58" customFormat="1" ht="50.25" customHeight="1">
      <c r="A69" s="110">
        <v>9</v>
      </c>
      <c r="B69" s="46" t="s">
        <v>221</v>
      </c>
      <c r="C69" s="111" t="s">
        <v>199</v>
      </c>
      <c r="D69" s="47">
        <f>SUM(D71:D74)</f>
        <v>46181.1</v>
      </c>
      <c r="E69" s="44">
        <f>SUM(E70:E74)</f>
        <v>70513.3</v>
      </c>
      <c r="F69" s="44">
        <f>SUM(F70:F74)</f>
        <v>3175.5</v>
      </c>
    </row>
    <row r="70" spans="1:6" s="58" customFormat="1" ht="36.75" customHeight="1">
      <c r="A70" s="110"/>
      <c r="B70" s="20" t="s">
        <v>135</v>
      </c>
      <c r="C70" s="111"/>
      <c r="D70" s="47"/>
      <c r="E70" s="45">
        <v>4642.7</v>
      </c>
      <c r="F70" s="45">
        <v>100.1</v>
      </c>
    </row>
    <row r="71" spans="1:6" s="54" customFormat="1" ht="35.25" customHeight="1">
      <c r="A71" s="110"/>
      <c r="B71" s="20" t="s">
        <v>136</v>
      </c>
      <c r="C71" s="106"/>
      <c r="D71" s="48">
        <v>900</v>
      </c>
      <c r="E71" s="45">
        <v>790.6</v>
      </c>
      <c r="F71" s="45">
        <v>0</v>
      </c>
    </row>
    <row r="72" spans="1:6" s="54" customFormat="1" ht="36" customHeight="1">
      <c r="A72" s="110"/>
      <c r="B72" s="31" t="s">
        <v>137</v>
      </c>
      <c r="C72" s="106"/>
      <c r="D72" s="48">
        <v>15584.1</v>
      </c>
      <c r="E72" s="45">
        <v>46183</v>
      </c>
      <c r="F72" s="45">
        <v>0</v>
      </c>
    </row>
    <row r="73" spans="1:6" s="54" customFormat="1" ht="36.75" customHeight="1">
      <c r="A73" s="110"/>
      <c r="B73" s="31" t="s">
        <v>138</v>
      </c>
      <c r="C73" s="106"/>
      <c r="D73" s="48">
        <v>2156</v>
      </c>
      <c r="E73" s="45">
        <v>1700</v>
      </c>
      <c r="F73" s="45">
        <v>20.7</v>
      </c>
    </row>
    <row r="74" spans="1:6" s="54" customFormat="1" ht="66.75" customHeight="1">
      <c r="A74" s="110"/>
      <c r="B74" s="20" t="s">
        <v>244</v>
      </c>
      <c r="C74" s="106"/>
      <c r="D74" s="48">
        <v>27541</v>
      </c>
      <c r="E74" s="45">
        <v>17197</v>
      </c>
      <c r="F74" s="45">
        <v>3054.7</v>
      </c>
    </row>
    <row r="75" spans="1:8" s="58" customFormat="1" ht="51.75" customHeight="1">
      <c r="A75" s="107">
        <v>10</v>
      </c>
      <c r="B75" s="46" t="s">
        <v>249</v>
      </c>
      <c r="C75" s="113" t="s">
        <v>211</v>
      </c>
      <c r="D75" s="47">
        <f>D76+D77+D78+D81</f>
        <v>269802.2</v>
      </c>
      <c r="E75" s="44">
        <f>E76+E77+E78+E79+E80+E81</f>
        <v>629849.9999999999</v>
      </c>
      <c r="F75" s="44">
        <f>F76+F77+F78+F79+F80+F81</f>
        <v>112598.09999999999</v>
      </c>
      <c r="G75" s="66"/>
      <c r="H75" s="66"/>
    </row>
    <row r="76" spans="1:6" s="54" customFormat="1" ht="34.5" customHeight="1">
      <c r="A76" s="108"/>
      <c r="B76" s="20" t="s">
        <v>71</v>
      </c>
      <c r="C76" s="116"/>
      <c r="D76" s="73">
        <v>157680</v>
      </c>
      <c r="E76" s="67">
        <v>273916.8</v>
      </c>
      <c r="F76" s="67">
        <v>61899.5</v>
      </c>
    </row>
    <row r="77" spans="1:6" s="54" customFormat="1" ht="51" customHeight="1">
      <c r="A77" s="108"/>
      <c r="B77" s="20" t="s">
        <v>196</v>
      </c>
      <c r="C77" s="116"/>
      <c r="D77" s="73">
        <v>75602.2</v>
      </c>
      <c r="E77" s="67">
        <v>168693</v>
      </c>
      <c r="F77" s="67">
        <v>34453.5</v>
      </c>
    </row>
    <row r="78" spans="1:6" s="54" customFormat="1" ht="35.25" customHeight="1">
      <c r="A78" s="108"/>
      <c r="B78" s="20" t="s">
        <v>256</v>
      </c>
      <c r="C78" s="116"/>
      <c r="D78" s="73">
        <v>14900</v>
      </c>
      <c r="E78" s="67">
        <v>115485.9</v>
      </c>
      <c r="F78" s="67">
        <v>710.2</v>
      </c>
    </row>
    <row r="79" spans="1:6" s="54" customFormat="1" ht="50.25" customHeight="1">
      <c r="A79" s="108"/>
      <c r="B79" s="20" t="s">
        <v>257</v>
      </c>
      <c r="C79" s="116"/>
      <c r="D79" s="73"/>
      <c r="E79" s="67">
        <v>33881</v>
      </c>
      <c r="F79" s="67">
        <v>6451.7</v>
      </c>
    </row>
    <row r="80" spans="1:6" s="54" customFormat="1" ht="35.25" customHeight="1">
      <c r="A80" s="108"/>
      <c r="B80" s="20" t="s">
        <v>55</v>
      </c>
      <c r="C80" s="116"/>
      <c r="D80" s="73"/>
      <c r="E80" s="67">
        <v>35882.6</v>
      </c>
      <c r="F80" s="67">
        <v>9078.2</v>
      </c>
    </row>
    <row r="81" spans="1:6" s="54" customFormat="1" ht="33.75" customHeight="1">
      <c r="A81" s="109"/>
      <c r="B81" s="20" t="s">
        <v>146</v>
      </c>
      <c r="C81" s="117"/>
      <c r="D81" s="73">
        <v>21620</v>
      </c>
      <c r="E81" s="67">
        <v>1990.7</v>
      </c>
      <c r="F81" s="67">
        <v>5</v>
      </c>
    </row>
    <row r="82" spans="1:7" s="60" customFormat="1" ht="34.5" customHeight="1">
      <c r="A82" s="99">
        <v>11</v>
      </c>
      <c r="B82" s="6" t="s">
        <v>222</v>
      </c>
      <c r="C82" s="105" t="s">
        <v>6</v>
      </c>
      <c r="D82" s="44">
        <f>SUM(D83:D85)</f>
        <v>107288</v>
      </c>
      <c r="E82" s="44">
        <f>SUM(E83:E85)</f>
        <v>168518.1</v>
      </c>
      <c r="F82" s="44">
        <f>SUM(F83:F85)-0.043</f>
        <v>36872.55700000001</v>
      </c>
      <c r="G82" s="62"/>
    </row>
    <row r="83" spans="1:6" s="56" customFormat="1" ht="51" customHeight="1">
      <c r="A83" s="100"/>
      <c r="B83" s="7" t="s">
        <v>210</v>
      </c>
      <c r="C83" s="105"/>
      <c r="D83" s="45">
        <v>95493</v>
      </c>
      <c r="E83" s="45">
        <v>146446.2</v>
      </c>
      <c r="F83" s="45">
        <v>34500.3</v>
      </c>
    </row>
    <row r="84" spans="1:6" s="56" customFormat="1" ht="49.5" customHeight="1">
      <c r="A84" s="100"/>
      <c r="B84" s="7" t="s">
        <v>86</v>
      </c>
      <c r="C84" s="105"/>
      <c r="D84" s="45">
        <v>0</v>
      </c>
      <c r="E84" s="45">
        <v>8493.6</v>
      </c>
      <c r="F84" s="45">
        <v>0</v>
      </c>
    </row>
    <row r="85" spans="1:6" s="56" customFormat="1" ht="50.25" customHeight="1">
      <c r="A85" s="112"/>
      <c r="B85" s="71" t="s">
        <v>247</v>
      </c>
      <c r="C85" s="105"/>
      <c r="D85" s="70">
        <v>11795</v>
      </c>
      <c r="E85" s="70">
        <v>13578.3</v>
      </c>
      <c r="F85" s="70">
        <v>2372.3</v>
      </c>
    </row>
    <row r="86" spans="1:6" s="60" customFormat="1" ht="51" customHeight="1">
      <c r="A86" s="99">
        <v>12</v>
      </c>
      <c r="B86" s="6" t="s">
        <v>223</v>
      </c>
      <c r="C86" s="101" t="s">
        <v>28</v>
      </c>
      <c r="D86" s="44">
        <f>D87+D88+D91</f>
        <v>44666</v>
      </c>
      <c r="E86" s="44">
        <f>E87+E88+E89+E91</f>
        <v>152076.5</v>
      </c>
      <c r="F86" s="44">
        <f>F87+F88+F89+F91</f>
        <v>81326.3</v>
      </c>
    </row>
    <row r="87" spans="1:6" s="56" customFormat="1" ht="32.25" customHeight="1">
      <c r="A87" s="100"/>
      <c r="B87" s="7" t="s">
        <v>130</v>
      </c>
      <c r="C87" s="102"/>
      <c r="D87" s="45">
        <v>1500</v>
      </c>
      <c r="E87" s="45">
        <v>1830</v>
      </c>
      <c r="F87" s="45">
        <v>46.5</v>
      </c>
    </row>
    <row r="88" spans="1:6" s="56" customFormat="1" ht="24" customHeight="1">
      <c r="A88" s="112"/>
      <c r="B88" s="7" t="s">
        <v>129</v>
      </c>
      <c r="C88" s="103"/>
      <c r="D88" s="45">
        <v>37622</v>
      </c>
      <c r="E88" s="45">
        <v>43435.9</v>
      </c>
      <c r="F88" s="45">
        <v>4585.5</v>
      </c>
    </row>
    <row r="89" spans="1:6" s="56" customFormat="1" ht="35.25" customHeight="1">
      <c r="A89" s="99"/>
      <c r="B89" s="7" t="s">
        <v>121</v>
      </c>
      <c r="C89" s="101" t="s">
        <v>28</v>
      </c>
      <c r="D89" s="45"/>
      <c r="E89" s="45">
        <v>106493.9</v>
      </c>
      <c r="F89" s="45">
        <v>76694.3</v>
      </c>
    </row>
    <row r="90" spans="1:6" s="56" customFormat="1" ht="19.5" customHeight="1">
      <c r="A90" s="100"/>
      <c r="B90" s="7" t="s">
        <v>120</v>
      </c>
      <c r="C90" s="102"/>
      <c r="D90" s="45"/>
      <c r="E90" s="45">
        <v>0</v>
      </c>
      <c r="F90" s="45">
        <v>0</v>
      </c>
    </row>
    <row r="91" spans="1:6" s="56" customFormat="1" ht="31.5" customHeight="1">
      <c r="A91" s="112"/>
      <c r="B91" s="7" t="s">
        <v>265</v>
      </c>
      <c r="C91" s="103"/>
      <c r="D91" s="45">
        <v>5544</v>
      </c>
      <c r="E91" s="45">
        <v>316.7</v>
      </c>
      <c r="F91" s="45">
        <v>0</v>
      </c>
    </row>
    <row r="92" spans="1:6" s="56" customFormat="1" ht="48.75" customHeight="1">
      <c r="A92" s="99">
        <v>13</v>
      </c>
      <c r="B92" s="6" t="s">
        <v>224</v>
      </c>
      <c r="C92" s="101" t="s">
        <v>28</v>
      </c>
      <c r="D92" s="45"/>
      <c r="E92" s="44">
        <f>E93+E94</f>
        <v>0</v>
      </c>
      <c r="F92" s="44">
        <f>F93+F94</f>
        <v>0</v>
      </c>
    </row>
    <row r="93" spans="1:6" s="56" customFormat="1" ht="34.5" customHeight="1">
      <c r="A93" s="100"/>
      <c r="B93" s="7" t="s">
        <v>183</v>
      </c>
      <c r="C93" s="102"/>
      <c r="D93" s="45"/>
      <c r="E93" s="45">
        <v>0</v>
      </c>
      <c r="F93" s="45">
        <v>0</v>
      </c>
    </row>
    <row r="94" spans="1:6" s="56" customFormat="1" ht="36" customHeight="1">
      <c r="A94" s="112"/>
      <c r="B94" s="7" t="s">
        <v>184</v>
      </c>
      <c r="C94" s="103"/>
      <c r="D94" s="45"/>
      <c r="E94" s="45">
        <v>0</v>
      </c>
      <c r="F94" s="45">
        <v>0</v>
      </c>
    </row>
    <row r="95" spans="1:6" s="56" customFormat="1" ht="50.25" customHeight="1">
      <c r="A95" s="99">
        <v>14</v>
      </c>
      <c r="B95" s="6" t="s">
        <v>225</v>
      </c>
      <c r="C95" s="101" t="s">
        <v>28</v>
      </c>
      <c r="D95" s="45"/>
      <c r="E95" s="44">
        <f>E97+E96</f>
        <v>2900</v>
      </c>
      <c r="F95" s="44">
        <f>F97+F96</f>
        <v>0</v>
      </c>
    </row>
    <row r="96" spans="1:6" s="56" customFormat="1" ht="19.5" customHeight="1">
      <c r="A96" s="100"/>
      <c r="B96" s="7" t="s">
        <v>208</v>
      </c>
      <c r="C96" s="102"/>
      <c r="D96" s="45"/>
      <c r="E96" s="45">
        <v>1900</v>
      </c>
      <c r="F96" s="45">
        <v>0</v>
      </c>
    </row>
    <row r="97" spans="1:6" s="56" customFormat="1" ht="18.75" customHeight="1">
      <c r="A97" s="112"/>
      <c r="B97" s="7" t="s">
        <v>141</v>
      </c>
      <c r="C97" s="103"/>
      <c r="D97" s="45"/>
      <c r="E97" s="45">
        <v>1000</v>
      </c>
      <c r="F97" s="45">
        <v>0</v>
      </c>
    </row>
    <row r="98" spans="1:6" s="58" customFormat="1" ht="49.5" customHeight="1">
      <c r="A98" s="110">
        <v>15</v>
      </c>
      <c r="B98" s="46" t="s">
        <v>226</v>
      </c>
      <c r="C98" s="106" t="s">
        <v>179</v>
      </c>
      <c r="D98" s="47">
        <f>SUM(D103:D103)</f>
        <v>95979</v>
      </c>
      <c r="E98" s="44">
        <f>SUM(E99:E103)</f>
        <v>159532.2</v>
      </c>
      <c r="F98" s="44">
        <f>SUM(F99:F103)</f>
        <v>36686.4</v>
      </c>
    </row>
    <row r="99" spans="1:6" s="58" customFormat="1" ht="47.25" customHeight="1">
      <c r="A99" s="110"/>
      <c r="B99" s="20" t="s">
        <v>125</v>
      </c>
      <c r="C99" s="106"/>
      <c r="D99" s="47"/>
      <c r="E99" s="45">
        <v>6880.5</v>
      </c>
      <c r="F99" s="45">
        <v>0</v>
      </c>
    </row>
    <row r="100" spans="1:6" s="58" customFormat="1" ht="49.5" customHeight="1">
      <c r="A100" s="110"/>
      <c r="B100" s="20" t="s">
        <v>207</v>
      </c>
      <c r="C100" s="106"/>
      <c r="D100" s="47"/>
      <c r="E100" s="45">
        <v>2100</v>
      </c>
      <c r="F100" s="45">
        <v>0</v>
      </c>
    </row>
    <row r="101" spans="1:6" s="58" customFormat="1" ht="81" customHeight="1">
      <c r="A101" s="110"/>
      <c r="B101" s="20" t="s">
        <v>206</v>
      </c>
      <c r="C101" s="106"/>
      <c r="D101" s="47"/>
      <c r="E101" s="45">
        <v>0</v>
      </c>
      <c r="F101" s="45">
        <v>0</v>
      </c>
    </row>
    <row r="102" spans="1:6" s="58" customFormat="1" ht="62.25" customHeight="1">
      <c r="A102" s="110"/>
      <c r="B102" s="20" t="s">
        <v>245</v>
      </c>
      <c r="C102" s="106"/>
      <c r="D102" s="47"/>
      <c r="E102" s="45">
        <v>146735.2</v>
      </c>
      <c r="F102" s="45">
        <v>36686.4</v>
      </c>
    </row>
    <row r="103" spans="1:6" s="54" customFormat="1" ht="33" customHeight="1">
      <c r="A103" s="110"/>
      <c r="B103" s="20" t="s">
        <v>269</v>
      </c>
      <c r="C103" s="106"/>
      <c r="D103" s="48">
        <v>95979</v>
      </c>
      <c r="E103" s="45">
        <v>3816.5</v>
      </c>
      <c r="F103" s="45">
        <v>0</v>
      </c>
    </row>
    <row r="104" spans="1:7" s="60" customFormat="1" ht="33.75" customHeight="1">
      <c r="A104" s="99">
        <v>16</v>
      </c>
      <c r="B104" s="6" t="s">
        <v>251</v>
      </c>
      <c r="C104" s="101" t="s">
        <v>213</v>
      </c>
      <c r="D104" s="44">
        <f>SUM(D105:D107)</f>
        <v>1244914.6</v>
      </c>
      <c r="E104" s="44">
        <f>SUM(E105:E107)</f>
        <v>5092476.3</v>
      </c>
      <c r="F104" s="44">
        <f>SUM(F105:F107)</f>
        <v>573497.4</v>
      </c>
      <c r="G104" s="63"/>
    </row>
    <row r="105" spans="1:6" s="64" customFormat="1" ht="22.5" customHeight="1">
      <c r="A105" s="100"/>
      <c r="B105" s="7" t="s">
        <v>67</v>
      </c>
      <c r="C105" s="102"/>
      <c r="D105" s="45">
        <v>1244814.6</v>
      </c>
      <c r="E105" s="45">
        <v>5072416.3</v>
      </c>
      <c r="F105" s="45">
        <v>553493.1</v>
      </c>
    </row>
    <row r="106" spans="1:6" s="64" customFormat="1" ht="22.5" customHeight="1">
      <c r="A106" s="100"/>
      <c r="B106" s="7" t="s">
        <v>258</v>
      </c>
      <c r="C106" s="102"/>
      <c r="D106" s="45"/>
      <c r="E106" s="45">
        <v>60</v>
      </c>
      <c r="F106" s="45">
        <v>4.3</v>
      </c>
    </row>
    <row r="107" spans="1:6" s="64" customFormat="1" ht="34.5" customHeight="1">
      <c r="A107" s="100"/>
      <c r="B107" s="77" t="s">
        <v>270</v>
      </c>
      <c r="C107" s="102"/>
      <c r="D107" s="45">
        <v>100</v>
      </c>
      <c r="E107" s="45">
        <v>20000</v>
      </c>
      <c r="F107" s="45">
        <v>20000</v>
      </c>
    </row>
    <row r="108" spans="1:6" s="58" customFormat="1" ht="64.5" customHeight="1">
      <c r="A108" s="107">
        <v>17</v>
      </c>
      <c r="B108" s="46" t="s">
        <v>227</v>
      </c>
      <c r="C108" s="111" t="s">
        <v>16</v>
      </c>
      <c r="D108" s="47">
        <f>SUM(D109:D110)</f>
        <v>102776.4</v>
      </c>
      <c r="E108" s="44">
        <f>SUM(E109:E113)</f>
        <v>1213282.1</v>
      </c>
      <c r="F108" s="44">
        <f>SUM(F109:F113)</f>
        <v>705789.7000000001</v>
      </c>
    </row>
    <row r="109" spans="1:6" s="54" customFormat="1" ht="36.75" customHeight="1">
      <c r="A109" s="108"/>
      <c r="B109" s="20" t="s">
        <v>259</v>
      </c>
      <c r="C109" s="111"/>
      <c r="D109" s="48">
        <v>102776.4</v>
      </c>
      <c r="E109" s="45">
        <v>0</v>
      </c>
      <c r="F109" s="45">
        <v>0</v>
      </c>
    </row>
    <row r="110" spans="1:6" s="54" customFormat="1" ht="48.75" customHeight="1">
      <c r="A110" s="108"/>
      <c r="B110" s="74" t="s">
        <v>271</v>
      </c>
      <c r="C110" s="111"/>
      <c r="D110" s="69"/>
      <c r="E110" s="70">
        <v>26008.1</v>
      </c>
      <c r="F110" s="70">
        <v>0</v>
      </c>
    </row>
    <row r="111" spans="1:6" s="54" customFormat="1" ht="63" customHeight="1">
      <c r="A111" s="109"/>
      <c r="B111" s="20" t="s">
        <v>260</v>
      </c>
      <c r="C111" s="111" t="s">
        <v>16</v>
      </c>
      <c r="D111" s="48"/>
      <c r="E111" s="45">
        <v>555218.8</v>
      </c>
      <c r="F111" s="45">
        <v>310889.2</v>
      </c>
    </row>
    <row r="112" spans="1:6" s="54" customFormat="1" ht="48" customHeight="1">
      <c r="A112" s="107"/>
      <c r="B112" s="20" t="s">
        <v>261</v>
      </c>
      <c r="C112" s="111"/>
      <c r="D112" s="48"/>
      <c r="E112" s="45">
        <v>563282.9</v>
      </c>
      <c r="F112" s="45">
        <v>381007.1</v>
      </c>
    </row>
    <row r="113" spans="1:6" s="54" customFormat="1" ht="34.5" customHeight="1">
      <c r="A113" s="109"/>
      <c r="B113" s="20" t="s">
        <v>182</v>
      </c>
      <c r="C113" s="111"/>
      <c r="D113" s="48"/>
      <c r="E113" s="45">
        <v>68772.3</v>
      </c>
      <c r="F113" s="45">
        <v>13893.4</v>
      </c>
    </row>
    <row r="114" spans="1:6" s="60" customFormat="1" ht="36" customHeight="1">
      <c r="A114" s="99">
        <v>18</v>
      </c>
      <c r="B114" s="6" t="s">
        <v>228</v>
      </c>
      <c r="C114" s="101" t="s">
        <v>200</v>
      </c>
      <c r="D114" s="44">
        <f>SUM(D115:D116)</f>
        <v>176154</v>
      </c>
      <c r="E114" s="44">
        <f>SUM(E115:E116)</f>
        <v>240575.6</v>
      </c>
      <c r="F114" s="44">
        <f>SUM(F115:F116)</f>
        <v>40583.799999999996</v>
      </c>
    </row>
    <row r="115" spans="1:6" s="60" customFormat="1" ht="35.25" customHeight="1">
      <c r="A115" s="100"/>
      <c r="B115" s="7" t="s">
        <v>178</v>
      </c>
      <c r="C115" s="102"/>
      <c r="D115" s="45">
        <v>130013</v>
      </c>
      <c r="E115" s="45">
        <v>199586.5</v>
      </c>
      <c r="F115" s="45">
        <v>33586.1</v>
      </c>
    </row>
    <row r="116" spans="1:6" s="56" customFormat="1" ht="51.75" customHeight="1">
      <c r="A116" s="25"/>
      <c r="B116" s="71" t="s">
        <v>248</v>
      </c>
      <c r="C116" s="103"/>
      <c r="D116" s="70">
        <v>46141</v>
      </c>
      <c r="E116" s="70">
        <v>40989.1</v>
      </c>
      <c r="F116" s="70">
        <v>6997.7</v>
      </c>
    </row>
    <row r="117" spans="1:6" s="58" customFormat="1" ht="51.75" customHeight="1">
      <c r="A117" s="110">
        <v>19</v>
      </c>
      <c r="B117" s="46" t="s">
        <v>229</v>
      </c>
      <c r="C117" s="106" t="s">
        <v>18</v>
      </c>
      <c r="D117" s="47">
        <f>SUM(D118:D120)</f>
        <v>2667134.2</v>
      </c>
      <c r="E117" s="44">
        <f>SUM(E118:E120)</f>
        <v>3077390.7</v>
      </c>
      <c r="F117" s="44">
        <f>SUM(F118:F120)</f>
        <v>871054.5</v>
      </c>
    </row>
    <row r="118" spans="1:6" s="54" customFormat="1" ht="52.5" customHeight="1">
      <c r="A118" s="110"/>
      <c r="B118" s="31" t="s">
        <v>163</v>
      </c>
      <c r="C118" s="106"/>
      <c r="D118" s="48">
        <v>2599643.2</v>
      </c>
      <c r="E118" s="45">
        <v>3015844.7</v>
      </c>
      <c r="F118" s="45">
        <v>856470.2</v>
      </c>
    </row>
    <row r="119" spans="1:6" s="54" customFormat="1" ht="35.25" customHeight="1">
      <c r="A119" s="110"/>
      <c r="B119" s="31" t="s">
        <v>169</v>
      </c>
      <c r="C119" s="106"/>
      <c r="D119" s="48">
        <v>0</v>
      </c>
      <c r="E119" s="45">
        <v>0</v>
      </c>
      <c r="F119" s="45">
        <v>0</v>
      </c>
    </row>
    <row r="120" spans="1:6" s="54" customFormat="1" ht="67.5" customHeight="1">
      <c r="A120" s="110"/>
      <c r="B120" s="20" t="s">
        <v>233</v>
      </c>
      <c r="C120" s="106"/>
      <c r="D120" s="48">
        <v>67491</v>
      </c>
      <c r="E120" s="45">
        <v>61546</v>
      </c>
      <c r="F120" s="45">
        <v>14584.3</v>
      </c>
    </row>
    <row r="121" spans="1:6" s="58" customFormat="1" ht="51.75" customHeight="1">
      <c r="A121" s="110">
        <v>20</v>
      </c>
      <c r="B121" s="46" t="s">
        <v>230</v>
      </c>
      <c r="C121" s="106" t="s">
        <v>19</v>
      </c>
      <c r="D121" s="47">
        <f>SUM(D122:D123)</f>
        <v>59677.4</v>
      </c>
      <c r="E121" s="44">
        <f>SUM(E122:E123)</f>
        <v>65890.5</v>
      </c>
      <c r="F121" s="44">
        <f>SUM(F122:F123)+0.042</f>
        <v>11891.442</v>
      </c>
    </row>
    <row r="122" spans="1:6" s="54" customFormat="1" ht="52.5" customHeight="1">
      <c r="A122" s="110"/>
      <c r="B122" s="31" t="s">
        <v>173</v>
      </c>
      <c r="C122" s="106"/>
      <c r="D122" s="48">
        <v>23812</v>
      </c>
      <c r="E122" s="45">
        <v>30232.5</v>
      </c>
      <c r="F122" s="45">
        <v>3698.9</v>
      </c>
    </row>
    <row r="123" spans="1:6" s="54" customFormat="1" ht="67.5" customHeight="1">
      <c r="A123" s="110"/>
      <c r="B123" s="20" t="s">
        <v>232</v>
      </c>
      <c r="C123" s="106"/>
      <c r="D123" s="48">
        <v>35865.4</v>
      </c>
      <c r="E123" s="45">
        <v>35658</v>
      </c>
      <c r="F123" s="45">
        <v>8192.5</v>
      </c>
    </row>
    <row r="124" spans="1:6" s="58" customFormat="1" ht="35.25" customHeight="1">
      <c r="A124" s="110">
        <v>21</v>
      </c>
      <c r="B124" s="46" t="s">
        <v>231</v>
      </c>
      <c r="C124" s="111" t="s">
        <v>197</v>
      </c>
      <c r="D124" s="47">
        <f>D125+D126+D127</f>
        <v>124343.6</v>
      </c>
      <c r="E124" s="44">
        <f>E125+E126+E127</f>
        <v>176788.7</v>
      </c>
      <c r="F124" s="44">
        <f>F125+F126+F127+0.081</f>
        <v>32211.50751</v>
      </c>
    </row>
    <row r="125" spans="1:6" s="54" customFormat="1" ht="51.75" customHeight="1">
      <c r="A125" s="110"/>
      <c r="B125" s="20" t="s">
        <v>212</v>
      </c>
      <c r="C125" s="106"/>
      <c r="D125" s="48">
        <v>32405.6</v>
      </c>
      <c r="E125" s="45">
        <v>47882.7</v>
      </c>
      <c r="F125" s="45">
        <v>9109.86163</v>
      </c>
    </row>
    <row r="126" spans="1:6" s="54" customFormat="1" ht="36" customHeight="1">
      <c r="A126" s="110"/>
      <c r="B126" s="31" t="s">
        <v>76</v>
      </c>
      <c r="C126" s="106"/>
      <c r="D126" s="48">
        <v>64322</v>
      </c>
      <c r="E126" s="45">
        <v>102361</v>
      </c>
      <c r="F126" s="45">
        <v>17795.30122</v>
      </c>
    </row>
    <row r="127" spans="1:6" s="54" customFormat="1" ht="52.5" customHeight="1">
      <c r="A127" s="110"/>
      <c r="B127" s="20" t="s">
        <v>246</v>
      </c>
      <c r="C127" s="106"/>
      <c r="D127" s="48">
        <v>27616</v>
      </c>
      <c r="E127" s="45">
        <v>26545</v>
      </c>
      <c r="F127" s="45">
        <v>5306.26366</v>
      </c>
    </row>
    <row r="128" spans="1:6" s="58" customFormat="1" ht="48" customHeight="1">
      <c r="A128" s="110">
        <v>22</v>
      </c>
      <c r="B128" s="46" t="s">
        <v>252</v>
      </c>
      <c r="C128" s="106" t="s">
        <v>21</v>
      </c>
      <c r="D128" s="47">
        <f>SUM(D129:D130)</f>
        <v>78299</v>
      </c>
      <c r="E128" s="44">
        <f>SUM(E129:E130)</f>
        <v>189831.7</v>
      </c>
      <c r="F128" s="44">
        <f>SUM(F129:F130)</f>
        <v>41419.3</v>
      </c>
    </row>
    <row r="129" spans="1:6" s="54" customFormat="1" ht="48" customHeight="1">
      <c r="A129" s="110"/>
      <c r="B129" s="20" t="s">
        <v>164</v>
      </c>
      <c r="C129" s="106"/>
      <c r="D129" s="48">
        <v>15330</v>
      </c>
      <c r="E129" s="45">
        <v>63660.1</v>
      </c>
      <c r="F129" s="45">
        <v>16117.2</v>
      </c>
    </row>
    <row r="130" spans="1:6" s="54" customFormat="1" ht="32.25" customHeight="1">
      <c r="A130" s="110"/>
      <c r="B130" s="20" t="s">
        <v>165</v>
      </c>
      <c r="C130" s="106"/>
      <c r="D130" s="48">
        <v>62969</v>
      </c>
      <c r="E130" s="45">
        <v>126171.6</v>
      </c>
      <c r="F130" s="45">
        <v>25302.1</v>
      </c>
    </row>
    <row r="131" spans="1:6" s="54" customFormat="1" ht="32.25" customHeight="1">
      <c r="A131" s="107">
        <v>23</v>
      </c>
      <c r="B131" s="46" t="s">
        <v>253</v>
      </c>
      <c r="C131" s="113" t="s">
        <v>213</v>
      </c>
      <c r="D131" s="48"/>
      <c r="E131" s="44">
        <f>SUM(E132:E134)</f>
        <v>219798.5</v>
      </c>
      <c r="F131" s="44">
        <f>SUM(F132:F134)</f>
        <v>35319.600000000006</v>
      </c>
    </row>
    <row r="132" spans="1:6" s="54" customFormat="1" ht="32.25" customHeight="1">
      <c r="A132" s="108"/>
      <c r="B132" s="20" t="s">
        <v>264</v>
      </c>
      <c r="C132" s="114"/>
      <c r="D132" s="48"/>
      <c r="E132" s="45">
        <v>56988.8</v>
      </c>
      <c r="F132" s="45">
        <v>0</v>
      </c>
    </row>
    <row r="133" spans="1:6" s="54" customFormat="1" ht="32.25" customHeight="1">
      <c r="A133" s="108"/>
      <c r="B133" s="20" t="s">
        <v>262</v>
      </c>
      <c r="C133" s="114"/>
      <c r="D133" s="48"/>
      <c r="E133" s="45">
        <v>61729.3</v>
      </c>
      <c r="F133" s="45">
        <v>17909.7</v>
      </c>
    </row>
    <row r="134" spans="1:6" s="54" customFormat="1" ht="32.25" customHeight="1">
      <c r="A134" s="109"/>
      <c r="B134" s="20" t="s">
        <v>263</v>
      </c>
      <c r="C134" s="115"/>
      <c r="D134" s="48"/>
      <c r="E134" s="45">
        <v>101080.4</v>
      </c>
      <c r="F134" s="45">
        <v>17409.9</v>
      </c>
    </row>
    <row r="135" spans="1:6" s="56" customFormat="1" ht="49.5" customHeight="1">
      <c r="A135" s="99">
        <v>24</v>
      </c>
      <c r="B135" s="6" t="s">
        <v>234</v>
      </c>
      <c r="C135" s="101" t="s">
        <v>254</v>
      </c>
      <c r="D135" s="45"/>
      <c r="E135" s="44">
        <f>E136+E137</f>
        <v>5000</v>
      </c>
      <c r="F135" s="44">
        <f>F136+F137</f>
        <v>2200</v>
      </c>
    </row>
    <row r="136" spans="1:6" s="56" customFormat="1" ht="19.5" customHeight="1">
      <c r="A136" s="100"/>
      <c r="B136" s="7" t="s">
        <v>185</v>
      </c>
      <c r="C136" s="102"/>
      <c r="D136" s="45"/>
      <c r="E136" s="45">
        <v>3500</v>
      </c>
      <c r="F136" s="45">
        <v>2200</v>
      </c>
    </row>
    <row r="137" spans="1:6" s="56" customFormat="1" ht="34.5" customHeight="1">
      <c r="A137" s="112"/>
      <c r="B137" s="7" t="s">
        <v>186</v>
      </c>
      <c r="C137" s="103"/>
      <c r="D137" s="45"/>
      <c r="E137" s="45">
        <v>1500</v>
      </c>
      <c r="F137" s="45">
        <v>0</v>
      </c>
    </row>
    <row r="138" spans="1:7" s="56" customFormat="1" ht="50.25" customHeight="1">
      <c r="A138" s="104">
        <v>25</v>
      </c>
      <c r="B138" s="6" t="s">
        <v>235</v>
      </c>
      <c r="C138" s="105" t="s">
        <v>250</v>
      </c>
      <c r="D138" s="45"/>
      <c r="E138" s="44">
        <f>SUM(E139:E144)</f>
        <v>17854.4</v>
      </c>
      <c r="F138" s="44">
        <f>SUM(F139:F144)</f>
        <v>2728</v>
      </c>
      <c r="G138" s="60"/>
    </row>
    <row r="139" spans="1:6" s="56" customFormat="1" ht="35.25" customHeight="1">
      <c r="A139" s="104"/>
      <c r="B139" s="7" t="s">
        <v>188</v>
      </c>
      <c r="C139" s="105"/>
      <c r="D139" s="45"/>
      <c r="E139" s="45">
        <v>30</v>
      </c>
      <c r="F139" s="45">
        <v>18.9</v>
      </c>
    </row>
    <row r="140" spans="1:6" s="56" customFormat="1" ht="33.75" customHeight="1">
      <c r="A140" s="104"/>
      <c r="B140" s="7" t="s">
        <v>189</v>
      </c>
      <c r="C140" s="105"/>
      <c r="D140" s="45"/>
      <c r="E140" s="45">
        <v>4083.6</v>
      </c>
      <c r="F140" s="45">
        <v>0</v>
      </c>
    </row>
    <row r="141" spans="1:6" s="56" customFormat="1" ht="32.25" customHeight="1">
      <c r="A141" s="104"/>
      <c r="B141" s="31" t="s">
        <v>190</v>
      </c>
      <c r="C141" s="105"/>
      <c r="D141" s="45"/>
      <c r="E141" s="45">
        <v>980</v>
      </c>
      <c r="F141" s="45">
        <v>151</v>
      </c>
    </row>
    <row r="142" spans="1:6" s="56" customFormat="1" ht="18.75" customHeight="1">
      <c r="A142" s="104"/>
      <c r="B142" s="7" t="s">
        <v>187</v>
      </c>
      <c r="C142" s="105"/>
      <c r="D142" s="45"/>
      <c r="E142" s="45">
        <v>0</v>
      </c>
      <c r="F142" s="45">
        <v>0</v>
      </c>
    </row>
    <row r="143" spans="1:6" s="56" customFormat="1" ht="48.75" customHeight="1">
      <c r="A143" s="104"/>
      <c r="B143" s="7" t="s">
        <v>191</v>
      </c>
      <c r="C143" s="105"/>
      <c r="D143" s="45"/>
      <c r="E143" s="45">
        <v>12760.8</v>
      </c>
      <c r="F143" s="45">
        <v>2558.1</v>
      </c>
    </row>
    <row r="144" spans="1:6" s="56" customFormat="1" ht="18" customHeight="1">
      <c r="A144" s="104"/>
      <c r="B144" s="75" t="s">
        <v>192</v>
      </c>
      <c r="C144" s="105"/>
      <c r="D144" s="45"/>
      <c r="E144" s="45">
        <v>0</v>
      </c>
      <c r="F144" s="45">
        <v>0</v>
      </c>
    </row>
    <row r="145" spans="1:6" s="56" customFormat="1" ht="52.5" customHeight="1">
      <c r="A145" s="99">
        <v>26</v>
      </c>
      <c r="B145" s="27" t="s">
        <v>236</v>
      </c>
      <c r="C145" s="101" t="s">
        <v>23</v>
      </c>
      <c r="D145" s="45"/>
      <c r="E145" s="44">
        <f>E146</f>
        <v>190630.2</v>
      </c>
      <c r="F145" s="44">
        <f>F146</f>
        <v>0</v>
      </c>
    </row>
    <row r="146" spans="1:6" s="56" customFormat="1" ht="33.75" customHeight="1">
      <c r="A146" s="100"/>
      <c r="B146" s="75" t="s">
        <v>209</v>
      </c>
      <c r="C146" s="103"/>
      <c r="D146" s="45"/>
      <c r="E146" s="45">
        <v>190630.2</v>
      </c>
      <c r="F146" s="45">
        <v>0</v>
      </c>
    </row>
    <row r="147" spans="1:6" s="56" customFormat="1" ht="33.75" customHeight="1">
      <c r="A147" s="99">
        <v>27</v>
      </c>
      <c r="B147" s="27" t="s">
        <v>272</v>
      </c>
      <c r="C147" s="101" t="s">
        <v>16</v>
      </c>
      <c r="D147" s="45"/>
      <c r="E147" s="44">
        <f>SUM(E148:E149)</f>
        <v>441836.8</v>
      </c>
      <c r="F147" s="44">
        <f>SUM(F148:F149)</f>
        <v>5417.11</v>
      </c>
    </row>
    <row r="148" spans="1:6" s="56" customFormat="1" ht="33.75" customHeight="1">
      <c r="A148" s="100"/>
      <c r="B148" s="78" t="s">
        <v>273</v>
      </c>
      <c r="C148" s="102"/>
      <c r="D148" s="45"/>
      <c r="E148" s="45">
        <v>10536.1</v>
      </c>
      <c r="F148" s="45">
        <v>5417.11</v>
      </c>
    </row>
    <row r="149" spans="1:6" s="56" customFormat="1" ht="33.75" customHeight="1">
      <c r="A149" s="100"/>
      <c r="B149" s="78" t="s">
        <v>274</v>
      </c>
      <c r="C149" s="103"/>
      <c r="D149" s="45"/>
      <c r="E149" s="45">
        <v>431300.7</v>
      </c>
      <c r="F149" s="45">
        <v>0</v>
      </c>
    </row>
    <row r="150" spans="1:6" s="39" customFormat="1" ht="27.75" customHeight="1">
      <c r="A150" s="50"/>
      <c r="B150" s="51" t="s">
        <v>174</v>
      </c>
      <c r="C150" s="52"/>
      <c r="D150" s="53" t="e">
        <f>D10+D22+D30+D36+D41+D47+D55+D65+D69+D75+D82+D86+#REF!+D98+D104+D108++D114+D117+D121+D124+D128+#REF!</f>
        <v>#REF!</v>
      </c>
      <c r="E150" s="53">
        <f>E145+E138+E135+E128+E124+E121+E117+E114+E108+E104+E98+E95+E86+E82+E75+E69+E65+E55+E47+E41+E36+E30+E22+E10+E131+E147</f>
        <v>34493515.028</v>
      </c>
      <c r="F150" s="53">
        <f>F145+F138+F135+F128+F124+F121+F117+F114+F108+F104+F98+F95+F86+F82+F75+F69+F65+F55+F47+F41+F36+F30+F22+F10+F131+F147</f>
        <v>7188855.044509999</v>
      </c>
    </row>
    <row r="151" spans="1:6" s="54" customFormat="1" ht="30.75" customHeight="1">
      <c r="A151" s="76" t="s">
        <v>275</v>
      </c>
      <c r="B151" s="33"/>
      <c r="C151" s="33"/>
      <c r="D151" s="38"/>
      <c r="E151" s="38"/>
      <c r="F151" s="38"/>
    </row>
    <row r="152" spans="1:6" s="54" customFormat="1" ht="12.75">
      <c r="A152" s="122" t="s">
        <v>276</v>
      </c>
      <c r="B152" s="122"/>
      <c r="C152" s="122"/>
      <c r="D152" s="122"/>
      <c r="E152" s="122"/>
      <c r="F152" s="122"/>
    </row>
    <row r="153" spans="1:6" s="54" customFormat="1" ht="15" customHeight="1">
      <c r="A153" s="122"/>
      <c r="B153" s="122"/>
      <c r="C153" s="122"/>
      <c r="D153" s="122"/>
      <c r="E153" s="122"/>
      <c r="F153" s="122"/>
    </row>
    <row r="154" spans="1:6" ht="15">
      <c r="A154" s="40"/>
      <c r="B154" s="37"/>
      <c r="C154" s="37"/>
      <c r="D154" s="41"/>
      <c r="E154" s="41"/>
      <c r="F154" s="41"/>
    </row>
  </sheetData>
  <sheetProtection/>
  <mergeCells count="70">
    <mergeCell ref="A152:F153"/>
    <mergeCell ref="A1:F1"/>
    <mergeCell ref="A3:F3"/>
    <mergeCell ref="A4:F4"/>
    <mergeCell ref="A5:F5"/>
    <mergeCell ref="A7:A8"/>
    <mergeCell ref="A47:A54"/>
    <mergeCell ref="C55:C64"/>
    <mergeCell ref="C7:C8"/>
    <mergeCell ref="A41:A46"/>
    <mergeCell ref="C41:C46"/>
    <mergeCell ref="A36:A40"/>
    <mergeCell ref="C36:C40"/>
    <mergeCell ref="C47:C54"/>
    <mergeCell ref="A55:A64"/>
    <mergeCell ref="A22:A26"/>
    <mergeCell ref="A27:A28"/>
    <mergeCell ref="D7:F7"/>
    <mergeCell ref="D8:E8"/>
    <mergeCell ref="A10:A21"/>
    <mergeCell ref="C10:C21"/>
    <mergeCell ref="A30:A35"/>
    <mergeCell ref="C22:C26"/>
    <mergeCell ref="C30:C35"/>
    <mergeCell ref="C27:C29"/>
    <mergeCell ref="B7:B8"/>
    <mergeCell ref="A82:A85"/>
    <mergeCell ref="C82:C85"/>
    <mergeCell ref="A92:A94"/>
    <mergeCell ref="C92:C94"/>
    <mergeCell ref="C65:C67"/>
    <mergeCell ref="A65:A67"/>
    <mergeCell ref="A69:A74"/>
    <mergeCell ref="C69:C74"/>
    <mergeCell ref="A75:A81"/>
    <mergeCell ref="C75:C81"/>
    <mergeCell ref="A95:A97"/>
    <mergeCell ref="C95:C97"/>
    <mergeCell ref="C89:C91"/>
    <mergeCell ref="A89:A91"/>
    <mergeCell ref="A86:A88"/>
    <mergeCell ref="C86:C88"/>
    <mergeCell ref="A131:A134"/>
    <mergeCell ref="C131:C134"/>
    <mergeCell ref="C121:C123"/>
    <mergeCell ref="C114:C116"/>
    <mergeCell ref="A104:A107"/>
    <mergeCell ref="C104:C107"/>
    <mergeCell ref="C108:C110"/>
    <mergeCell ref="C111:C113"/>
    <mergeCell ref="A98:A103"/>
    <mergeCell ref="C98:C103"/>
    <mergeCell ref="A117:A120"/>
    <mergeCell ref="C117:C120"/>
    <mergeCell ref="A121:A123"/>
    <mergeCell ref="A145:A146"/>
    <mergeCell ref="C145:C146"/>
    <mergeCell ref="A114:A115"/>
    <mergeCell ref="A135:A137"/>
    <mergeCell ref="C135:C137"/>
    <mergeCell ref="A147:A149"/>
    <mergeCell ref="C147:C149"/>
    <mergeCell ref="A138:A144"/>
    <mergeCell ref="C138:C144"/>
    <mergeCell ref="C128:C130"/>
    <mergeCell ref="A108:A111"/>
    <mergeCell ref="A112:A113"/>
    <mergeCell ref="A124:A127"/>
    <mergeCell ref="C124:C127"/>
    <mergeCell ref="A128:A130"/>
  </mergeCells>
  <printOptions/>
  <pageMargins left="0.5905511811023623" right="0.3937007874015748" top="0.7874015748031497" bottom="0.3937007874015748" header="0.31496062992125984" footer="0.35433070866141736"/>
  <pageSetup horizontalDpi="600" verticalDpi="600" orientation="portrait" paperSize="9" scale="84" r:id="rId1"/>
  <headerFooter differentFirst="1" alignWithMargins="0">
    <oddHeader>&amp;R&amp;"Times New Roman,обычный"&amp;12&amp;P</oddHeader>
  </headerFooter>
  <rowBreaks count="6" manualBreakCount="6">
    <brk id="26" max="5" man="1"/>
    <brk id="46" max="5" man="1"/>
    <brk id="67" max="5" man="1"/>
    <brk id="88" max="5" man="1"/>
    <brk id="110" max="5" man="1"/>
    <brk id="12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70"/>
  <sheetViews>
    <sheetView zoomScalePageLayoutView="0" workbookViewId="0" topLeftCell="A1">
      <selection activeCell="B7" sqref="B7:B8"/>
    </sheetView>
  </sheetViews>
  <sheetFormatPr defaultColWidth="9.00390625" defaultRowHeight="12.75"/>
  <cols>
    <col min="1" max="1" width="4.25390625" style="0" customWidth="1"/>
    <col min="2" max="2" width="54.375" style="0" customWidth="1"/>
    <col min="3" max="3" width="17.625" style="0" customWidth="1"/>
    <col min="4" max="4" width="1.00390625" style="0" hidden="1" customWidth="1"/>
    <col min="5" max="5" width="14.375" style="0" customWidth="1"/>
    <col min="6" max="6" width="16.00390625" style="0" customWidth="1"/>
  </cols>
  <sheetData>
    <row r="1" spans="1:6" ht="18.75">
      <c r="A1" s="123" t="s">
        <v>0</v>
      </c>
      <c r="B1" s="123"/>
      <c r="C1" s="123"/>
      <c r="D1" s="123"/>
      <c r="E1" s="123"/>
      <c r="F1" s="123"/>
    </row>
    <row r="2" spans="1:6" ht="18">
      <c r="A2" s="34"/>
      <c r="B2" s="33"/>
      <c r="C2" s="33"/>
      <c r="D2" s="38"/>
      <c r="E2" s="38"/>
      <c r="F2" s="38"/>
    </row>
    <row r="3" spans="1:6" ht="18.75">
      <c r="A3" s="124" t="s">
        <v>1</v>
      </c>
      <c r="B3" s="124"/>
      <c r="C3" s="124"/>
      <c r="D3" s="124"/>
      <c r="E3" s="124"/>
      <c r="F3" s="124"/>
    </row>
    <row r="4" spans="1:6" ht="18.75">
      <c r="A4" s="124" t="s">
        <v>2</v>
      </c>
      <c r="B4" s="124"/>
      <c r="C4" s="124"/>
      <c r="D4" s="124"/>
      <c r="E4" s="124"/>
      <c r="F4" s="124"/>
    </row>
    <row r="5" spans="1:6" ht="18.75">
      <c r="A5" s="124" t="s">
        <v>277</v>
      </c>
      <c r="B5" s="124"/>
      <c r="C5" s="124"/>
      <c r="D5" s="124"/>
      <c r="E5" s="124"/>
      <c r="F5" s="124"/>
    </row>
    <row r="6" spans="1:6" ht="18.75">
      <c r="A6" s="35"/>
      <c r="B6" s="33"/>
      <c r="C6" s="33"/>
      <c r="D6" s="38"/>
      <c r="E6" s="38"/>
      <c r="F6" s="42" t="s">
        <v>194</v>
      </c>
    </row>
    <row r="7" spans="1:6" ht="15.75">
      <c r="A7" s="121" t="s">
        <v>8</v>
      </c>
      <c r="B7" s="121" t="s">
        <v>10</v>
      </c>
      <c r="C7" s="121" t="s">
        <v>3</v>
      </c>
      <c r="D7" s="118" t="s">
        <v>9</v>
      </c>
      <c r="E7" s="118"/>
      <c r="F7" s="118"/>
    </row>
    <row r="8" spans="1:6" ht="47.25">
      <c r="A8" s="121"/>
      <c r="B8" s="121"/>
      <c r="C8" s="121"/>
      <c r="D8" s="119" t="s">
        <v>266</v>
      </c>
      <c r="E8" s="120"/>
      <c r="F8" s="43" t="s">
        <v>278</v>
      </c>
    </row>
    <row r="9" spans="1:6" ht="15.75">
      <c r="A9" s="36">
        <v>1</v>
      </c>
      <c r="B9" s="36">
        <v>2</v>
      </c>
      <c r="C9" s="36">
        <v>3</v>
      </c>
      <c r="D9" s="32">
        <v>4</v>
      </c>
      <c r="E9" s="32">
        <v>4</v>
      </c>
      <c r="F9" s="32">
        <v>5</v>
      </c>
    </row>
    <row r="10" spans="1:6" ht="33.75" customHeight="1">
      <c r="A10" s="104">
        <v>1</v>
      </c>
      <c r="B10" s="6" t="s">
        <v>214</v>
      </c>
      <c r="C10" s="105" t="s">
        <v>24</v>
      </c>
      <c r="D10" s="44">
        <f>SUM(D11:D21)</f>
        <v>799009.9</v>
      </c>
      <c r="E10" s="44">
        <f>SUM(E11:E21)</f>
        <v>4016415.0000000005</v>
      </c>
      <c r="F10" s="44">
        <f>SUM(F11:F21)</f>
        <v>1248012.5</v>
      </c>
    </row>
    <row r="11" spans="1:6" ht="50.25" customHeight="1">
      <c r="A11" s="104"/>
      <c r="B11" s="7" t="s">
        <v>92</v>
      </c>
      <c r="C11" s="105"/>
      <c r="D11" s="45">
        <v>18397</v>
      </c>
      <c r="E11" s="45">
        <v>221739.4</v>
      </c>
      <c r="F11" s="45">
        <v>40385.5</v>
      </c>
    </row>
    <row r="12" spans="1:6" ht="79.5" customHeight="1">
      <c r="A12" s="104"/>
      <c r="B12" s="7" t="s">
        <v>180</v>
      </c>
      <c r="C12" s="105"/>
      <c r="D12" s="45">
        <v>423288.2</v>
      </c>
      <c r="E12" s="45">
        <v>1831053.6</v>
      </c>
      <c r="F12" s="45">
        <v>774201.5</v>
      </c>
    </row>
    <row r="13" spans="1:6" ht="32.25" customHeight="1">
      <c r="A13" s="104"/>
      <c r="B13" s="7" t="s">
        <v>94</v>
      </c>
      <c r="C13" s="105"/>
      <c r="D13" s="45"/>
      <c r="E13" s="45">
        <v>0</v>
      </c>
      <c r="F13" s="45">
        <v>0</v>
      </c>
    </row>
    <row r="14" spans="1:6" ht="19.5" customHeight="1">
      <c r="A14" s="104"/>
      <c r="B14" s="7" t="s">
        <v>95</v>
      </c>
      <c r="C14" s="105"/>
      <c r="D14" s="45">
        <v>46578</v>
      </c>
      <c r="E14" s="45">
        <v>965746.9</v>
      </c>
      <c r="F14" s="45">
        <v>39977.9</v>
      </c>
    </row>
    <row r="15" spans="1:6" ht="32.25" customHeight="1">
      <c r="A15" s="104"/>
      <c r="B15" s="7" t="s">
        <v>96</v>
      </c>
      <c r="C15" s="105"/>
      <c r="D15" s="45">
        <v>41842.6</v>
      </c>
      <c r="E15" s="45">
        <v>40280</v>
      </c>
      <c r="F15" s="45">
        <v>18713.4</v>
      </c>
    </row>
    <row r="16" spans="1:6" ht="34.5" customHeight="1">
      <c r="A16" s="104"/>
      <c r="B16" s="7" t="s">
        <v>97</v>
      </c>
      <c r="C16" s="105"/>
      <c r="D16" s="45">
        <v>19172</v>
      </c>
      <c r="E16" s="45">
        <v>76674.7</v>
      </c>
      <c r="F16" s="45">
        <v>24302</v>
      </c>
    </row>
    <row r="17" spans="1:6" ht="33.75" customHeight="1">
      <c r="A17" s="104"/>
      <c r="B17" s="7" t="s">
        <v>98</v>
      </c>
      <c r="C17" s="105"/>
      <c r="D17" s="45">
        <v>60576.4</v>
      </c>
      <c r="E17" s="45">
        <v>120523.2</v>
      </c>
      <c r="F17" s="45">
        <v>53343.4</v>
      </c>
    </row>
    <row r="18" spans="1:6" ht="48" customHeight="1">
      <c r="A18" s="104"/>
      <c r="B18" s="7" t="s">
        <v>99</v>
      </c>
      <c r="C18" s="105"/>
      <c r="D18" s="45">
        <v>81241</v>
      </c>
      <c r="E18" s="45">
        <v>294598.2</v>
      </c>
      <c r="F18" s="45">
        <v>203196.3</v>
      </c>
    </row>
    <row r="19" spans="1:6" ht="33" customHeight="1">
      <c r="A19" s="104"/>
      <c r="B19" s="7" t="s">
        <v>100</v>
      </c>
      <c r="C19" s="105"/>
      <c r="D19" s="45"/>
      <c r="E19" s="45">
        <v>334904.1</v>
      </c>
      <c r="F19" s="45">
        <v>27453.4</v>
      </c>
    </row>
    <row r="20" spans="1:6" ht="50.25" customHeight="1">
      <c r="A20" s="104"/>
      <c r="B20" s="7" t="s">
        <v>195</v>
      </c>
      <c r="C20" s="105"/>
      <c r="D20" s="45"/>
      <c r="E20" s="45">
        <v>0</v>
      </c>
      <c r="F20" s="45">
        <v>0</v>
      </c>
    </row>
    <row r="21" spans="1:6" ht="50.25" customHeight="1">
      <c r="A21" s="104"/>
      <c r="B21" s="7" t="s">
        <v>238</v>
      </c>
      <c r="C21" s="105"/>
      <c r="D21" s="67">
        <v>107914.7</v>
      </c>
      <c r="E21" s="67">
        <v>130894.9</v>
      </c>
      <c r="F21" s="67">
        <v>66439.1</v>
      </c>
    </row>
    <row r="22" spans="1:6" ht="31.5" customHeight="1">
      <c r="A22" s="104">
        <v>2</v>
      </c>
      <c r="B22" s="6" t="s">
        <v>237</v>
      </c>
      <c r="C22" s="105" t="s">
        <v>11</v>
      </c>
      <c r="D22" s="44">
        <f>SUM(D23:D27)</f>
        <v>4981478.399999999</v>
      </c>
      <c r="E22" s="44">
        <f>SUM(E23:E29)</f>
        <v>9077664.4</v>
      </c>
      <c r="F22" s="44">
        <f>SUM(F23:F29)</f>
        <v>4663862.2</v>
      </c>
    </row>
    <row r="23" spans="1:6" ht="48" customHeight="1">
      <c r="A23" s="104"/>
      <c r="B23" s="7" t="s">
        <v>51</v>
      </c>
      <c r="C23" s="105"/>
      <c r="D23" s="45">
        <v>4819617.8</v>
      </c>
      <c r="E23" s="45">
        <v>7540470</v>
      </c>
      <c r="F23" s="45">
        <v>4225099.9</v>
      </c>
    </row>
    <row r="24" spans="1:6" ht="30.75" customHeight="1">
      <c r="A24" s="104"/>
      <c r="B24" s="7" t="s">
        <v>52</v>
      </c>
      <c r="C24" s="105"/>
      <c r="D24" s="45">
        <v>14775.8</v>
      </c>
      <c r="E24" s="45">
        <v>10363.3</v>
      </c>
      <c r="F24" s="45">
        <v>6125.1</v>
      </c>
    </row>
    <row r="25" spans="1:6" ht="34.5" customHeight="1">
      <c r="A25" s="104"/>
      <c r="B25" s="7" t="s">
        <v>53</v>
      </c>
      <c r="C25" s="105"/>
      <c r="D25" s="45">
        <v>0</v>
      </c>
      <c r="E25" s="45">
        <v>4986.2</v>
      </c>
      <c r="F25" s="45">
        <v>0</v>
      </c>
    </row>
    <row r="26" spans="1:6" ht="35.25" customHeight="1">
      <c r="A26" s="104"/>
      <c r="B26" s="71" t="s">
        <v>54</v>
      </c>
      <c r="C26" s="105"/>
      <c r="D26" s="70">
        <v>98195.7</v>
      </c>
      <c r="E26" s="70">
        <v>218033.7</v>
      </c>
      <c r="F26" s="70">
        <v>57626.2</v>
      </c>
    </row>
    <row r="27" spans="1:6" ht="51.75" customHeight="1">
      <c r="A27" s="104"/>
      <c r="B27" s="7" t="s">
        <v>239</v>
      </c>
      <c r="C27" s="101" t="s">
        <v>11</v>
      </c>
      <c r="D27" s="45">
        <v>48889.100000000006</v>
      </c>
      <c r="E27" s="45">
        <v>67057.8</v>
      </c>
      <c r="F27" s="45">
        <v>31631</v>
      </c>
    </row>
    <row r="28" spans="1:6" ht="33.75" customHeight="1">
      <c r="A28" s="104"/>
      <c r="B28" s="7" t="s">
        <v>181</v>
      </c>
      <c r="C28" s="102"/>
      <c r="D28" s="45"/>
      <c r="E28" s="45">
        <v>21737.9</v>
      </c>
      <c r="F28" s="45">
        <v>1003.1</v>
      </c>
    </row>
    <row r="29" spans="1:6" ht="32.25" customHeight="1">
      <c r="A29" s="15"/>
      <c r="B29" s="7" t="s">
        <v>255</v>
      </c>
      <c r="C29" s="103"/>
      <c r="D29" s="45"/>
      <c r="E29" s="45">
        <v>1215015.5</v>
      </c>
      <c r="F29" s="45">
        <v>342376.9</v>
      </c>
    </row>
    <row r="30" spans="1:6" ht="32.25" customHeight="1">
      <c r="A30" s="104">
        <v>3</v>
      </c>
      <c r="B30" s="6" t="s">
        <v>215</v>
      </c>
      <c r="C30" s="105" t="s">
        <v>170</v>
      </c>
      <c r="D30" s="44">
        <f>SUM(D31:D35)</f>
        <v>3362850.6</v>
      </c>
      <c r="E30" s="44">
        <f>SUM(E31:E35)</f>
        <v>6647840.500000001</v>
      </c>
      <c r="F30" s="44">
        <f>SUM(F31:F35)</f>
        <v>2547450.1</v>
      </c>
    </row>
    <row r="31" spans="1:6" ht="34.5" customHeight="1">
      <c r="A31" s="104"/>
      <c r="B31" s="7" t="s">
        <v>57</v>
      </c>
      <c r="C31" s="105"/>
      <c r="D31" s="45">
        <v>1791541.7</v>
      </c>
      <c r="E31" s="45">
        <v>2164047.6</v>
      </c>
      <c r="F31" s="45">
        <v>995720.6</v>
      </c>
    </row>
    <row r="32" spans="1:6" ht="33.75" customHeight="1">
      <c r="A32" s="104"/>
      <c r="B32" s="7" t="s">
        <v>58</v>
      </c>
      <c r="C32" s="105"/>
      <c r="D32" s="45">
        <v>583313</v>
      </c>
      <c r="E32" s="45">
        <v>871377</v>
      </c>
      <c r="F32" s="45">
        <v>464969.9</v>
      </c>
    </row>
    <row r="33" spans="1:6" ht="31.5" customHeight="1">
      <c r="A33" s="104"/>
      <c r="B33" s="7" t="s">
        <v>59</v>
      </c>
      <c r="C33" s="105"/>
      <c r="D33" s="45">
        <v>836741.9</v>
      </c>
      <c r="E33" s="45">
        <v>3442177.7</v>
      </c>
      <c r="F33" s="45">
        <v>1006463.7</v>
      </c>
    </row>
    <row r="34" spans="1:6" ht="51" customHeight="1">
      <c r="A34" s="104"/>
      <c r="B34" s="7" t="s">
        <v>60</v>
      </c>
      <c r="C34" s="105"/>
      <c r="D34" s="45">
        <v>1203</v>
      </c>
      <c r="E34" s="45">
        <v>995</v>
      </c>
      <c r="F34" s="45">
        <v>0</v>
      </c>
    </row>
    <row r="35" spans="1:6" ht="51" customHeight="1">
      <c r="A35" s="104"/>
      <c r="B35" s="7" t="s">
        <v>240</v>
      </c>
      <c r="C35" s="105"/>
      <c r="D35" s="45">
        <v>150051</v>
      </c>
      <c r="E35" s="45">
        <v>169243.2</v>
      </c>
      <c r="F35" s="45">
        <v>80295.9</v>
      </c>
    </row>
    <row r="36" spans="1:6" ht="63.75" customHeight="1">
      <c r="A36" s="104">
        <v>4</v>
      </c>
      <c r="B36" s="6" t="s">
        <v>216</v>
      </c>
      <c r="C36" s="105" t="s">
        <v>23</v>
      </c>
      <c r="D36" s="44">
        <f>SUM(D37:D40)</f>
        <v>870501.9</v>
      </c>
      <c r="E36" s="44">
        <f>SUM(E37:E40)</f>
        <v>2424046.9600000004</v>
      </c>
      <c r="F36" s="44">
        <f>SUM(F37:F40)</f>
        <v>991784.77</v>
      </c>
    </row>
    <row r="37" spans="1:6" ht="34.5" customHeight="1">
      <c r="A37" s="104"/>
      <c r="B37" s="7" t="s">
        <v>88</v>
      </c>
      <c r="C37" s="105"/>
      <c r="D37" s="45" t="s">
        <v>166</v>
      </c>
      <c r="E37" s="45">
        <v>0</v>
      </c>
      <c r="F37" s="45">
        <v>0</v>
      </c>
    </row>
    <row r="38" spans="1:6" ht="33.75" customHeight="1">
      <c r="A38" s="104"/>
      <c r="B38" s="7" t="s">
        <v>89</v>
      </c>
      <c r="C38" s="105"/>
      <c r="D38" s="45">
        <v>804333.6</v>
      </c>
      <c r="E38" s="45">
        <v>751027.06</v>
      </c>
      <c r="F38" s="45">
        <v>236428.97</v>
      </c>
    </row>
    <row r="39" spans="1:6" ht="47.25" customHeight="1">
      <c r="A39" s="104"/>
      <c r="B39" s="7" t="s">
        <v>90</v>
      </c>
      <c r="C39" s="105"/>
      <c r="D39" s="45">
        <v>3800</v>
      </c>
      <c r="E39" s="45">
        <v>1598178.8</v>
      </c>
      <c r="F39" s="45">
        <v>725501.4</v>
      </c>
    </row>
    <row r="40" spans="1:6" ht="85.5" customHeight="1">
      <c r="A40" s="104"/>
      <c r="B40" s="82" t="s">
        <v>241</v>
      </c>
      <c r="C40" s="105"/>
      <c r="D40" s="45">
        <v>62368.3</v>
      </c>
      <c r="E40" s="45">
        <v>74841.1</v>
      </c>
      <c r="F40" s="45">
        <v>29854.4</v>
      </c>
    </row>
    <row r="41" spans="1:6" ht="49.5" customHeight="1">
      <c r="A41" s="104">
        <v>5</v>
      </c>
      <c r="B41" s="6" t="s">
        <v>280</v>
      </c>
      <c r="C41" s="105" t="s">
        <v>168</v>
      </c>
      <c r="D41" s="44">
        <f>SUM(D42:D45)</f>
        <v>275673.7</v>
      </c>
      <c r="E41" s="44">
        <f>SUM(E42+E43+E44+E45+E46)</f>
        <v>531135.1</v>
      </c>
      <c r="F41" s="44">
        <f>SUM(F42+F43+F44+F45+F46)</f>
        <v>249268.4</v>
      </c>
    </row>
    <row r="42" spans="1:6" ht="48" customHeight="1">
      <c r="A42" s="104"/>
      <c r="B42" s="7" t="s">
        <v>167</v>
      </c>
      <c r="C42" s="105"/>
      <c r="D42" s="45">
        <v>177390.1</v>
      </c>
      <c r="E42" s="45">
        <v>402921</v>
      </c>
      <c r="F42" s="45">
        <v>190002.9</v>
      </c>
    </row>
    <row r="43" spans="1:6" ht="51.75" customHeight="1">
      <c r="A43" s="104"/>
      <c r="B43" s="71" t="s">
        <v>175</v>
      </c>
      <c r="C43" s="105"/>
      <c r="D43" s="70">
        <v>50</v>
      </c>
      <c r="E43" s="70">
        <v>223.1</v>
      </c>
      <c r="F43" s="70">
        <v>45</v>
      </c>
    </row>
    <row r="44" spans="1:6" ht="46.5" customHeight="1">
      <c r="A44" s="104"/>
      <c r="B44" s="7" t="s">
        <v>242</v>
      </c>
      <c r="C44" s="105"/>
      <c r="D44" s="45">
        <v>97873.6</v>
      </c>
      <c r="E44" s="45">
        <v>127322.3</v>
      </c>
      <c r="F44" s="45">
        <v>59203.1</v>
      </c>
    </row>
    <row r="45" spans="1:6" ht="31.5" customHeight="1">
      <c r="A45" s="104"/>
      <c r="B45" s="7" t="s">
        <v>203</v>
      </c>
      <c r="C45" s="105"/>
      <c r="D45" s="45">
        <v>360</v>
      </c>
      <c r="E45" s="45">
        <v>140</v>
      </c>
      <c r="F45" s="45">
        <v>17.4</v>
      </c>
    </row>
    <row r="46" spans="1:6" ht="33.75" customHeight="1">
      <c r="A46" s="104"/>
      <c r="B46" s="7" t="s">
        <v>201</v>
      </c>
      <c r="C46" s="105"/>
      <c r="D46" s="87"/>
      <c r="E46" s="45">
        <v>528.7</v>
      </c>
      <c r="F46" s="45">
        <v>0</v>
      </c>
    </row>
    <row r="47" spans="1:6" ht="81.75" customHeight="1">
      <c r="A47" s="104">
        <v>6</v>
      </c>
      <c r="B47" s="6" t="s">
        <v>218</v>
      </c>
      <c r="C47" s="105" t="s">
        <v>198</v>
      </c>
      <c r="D47" s="44">
        <f>SUM(D49:D54)</f>
        <v>295575.7</v>
      </c>
      <c r="E47" s="44">
        <f>SUM(E48:E54)</f>
        <v>384284.6</v>
      </c>
      <c r="F47" s="44">
        <f>SUM(F48:F54)</f>
        <v>185818.40000000002</v>
      </c>
    </row>
    <row r="48" spans="1:6" ht="48.75" customHeight="1">
      <c r="A48" s="104"/>
      <c r="B48" s="7" t="s">
        <v>204</v>
      </c>
      <c r="C48" s="105"/>
      <c r="D48" s="44"/>
      <c r="E48" s="45">
        <v>21238.1</v>
      </c>
      <c r="F48" s="45">
        <v>5836.1</v>
      </c>
    </row>
    <row r="49" spans="1:6" ht="50.25" customHeight="1">
      <c r="A49" s="104"/>
      <c r="B49" s="7" t="s">
        <v>172</v>
      </c>
      <c r="C49" s="105"/>
      <c r="D49" s="45">
        <v>1993.2</v>
      </c>
      <c r="E49" s="45">
        <v>5450</v>
      </c>
      <c r="F49" s="45">
        <v>2021.9</v>
      </c>
    </row>
    <row r="50" spans="1:6" ht="34.5" customHeight="1">
      <c r="A50" s="104"/>
      <c r="B50" s="7" t="s">
        <v>133</v>
      </c>
      <c r="C50" s="105"/>
      <c r="D50" s="45"/>
      <c r="E50" s="45">
        <v>240798.2</v>
      </c>
      <c r="F50" s="45">
        <v>120520.2</v>
      </c>
    </row>
    <row r="51" spans="1:6" ht="34.5" customHeight="1">
      <c r="A51" s="104"/>
      <c r="B51" s="7" t="s">
        <v>134</v>
      </c>
      <c r="C51" s="105"/>
      <c r="D51" s="45"/>
      <c r="E51" s="45">
        <v>0</v>
      </c>
      <c r="F51" s="45">
        <v>0</v>
      </c>
    </row>
    <row r="52" spans="1:6" ht="51.75" customHeight="1">
      <c r="A52" s="104"/>
      <c r="B52" s="7" t="s">
        <v>205</v>
      </c>
      <c r="C52" s="105"/>
      <c r="D52" s="45"/>
      <c r="E52" s="45">
        <v>85326.3</v>
      </c>
      <c r="F52" s="45">
        <v>42254</v>
      </c>
    </row>
    <row r="53" spans="1:6" ht="33" customHeight="1">
      <c r="A53" s="104"/>
      <c r="B53" s="7" t="s">
        <v>171</v>
      </c>
      <c r="C53" s="105"/>
      <c r="D53" s="45"/>
      <c r="E53" s="45">
        <v>1950</v>
      </c>
      <c r="F53" s="45">
        <v>1950</v>
      </c>
    </row>
    <row r="54" spans="1:6" ht="95.25" customHeight="1">
      <c r="A54" s="104"/>
      <c r="B54" s="7" t="s">
        <v>243</v>
      </c>
      <c r="C54" s="105"/>
      <c r="D54" s="45">
        <v>293582.5</v>
      </c>
      <c r="E54" s="45">
        <v>29522</v>
      </c>
      <c r="F54" s="45">
        <v>13236.2</v>
      </c>
    </row>
    <row r="55" spans="1:7" ht="37.5" customHeight="1">
      <c r="A55" s="99">
        <v>7</v>
      </c>
      <c r="B55" s="6" t="s">
        <v>219</v>
      </c>
      <c r="C55" s="101" t="s">
        <v>13</v>
      </c>
      <c r="D55" s="44">
        <f>SUM(D56:D64)</f>
        <v>531520.4</v>
      </c>
      <c r="E55" s="44">
        <f>SUM(E56:E64)</f>
        <v>1183090.9000000001</v>
      </c>
      <c r="F55" s="44">
        <f>SUM(F56:F64)</f>
        <v>689358.3999999999</v>
      </c>
      <c r="G55">
        <f>+0.5</f>
        <v>0.5</v>
      </c>
    </row>
    <row r="56" spans="1:6" ht="31.5" customHeight="1">
      <c r="A56" s="100"/>
      <c r="B56" s="7" t="s">
        <v>66</v>
      </c>
      <c r="C56" s="102"/>
      <c r="D56" s="45">
        <v>217138</v>
      </c>
      <c r="E56" s="45">
        <v>470955.8</v>
      </c>
      <c r="F56" s="45">
        <v>268917.8</v>
      </c>
    </row>
    <row r="57" spans="1:6" ht="37.5" customHeight="1">
      <c r="A57" s="100"/>
      <c r="B57" s="7" t="s">
        <v>104</v>
      </c>
      <c r="C57" s="102"/>
      <c r="D57" s="45">
        <v>15581</v>
      </c>
      <c r="E57" s="45">
        <v>52200.5</v>
      </c>
      <c r="F57" s="45">
        <v>35205.2</v>
      </c>
    </row>
    <row r="58" spans="1:6" ht="79.5" customHeight="1">
      <c r="A58" s="100"/>
      <c r="B58" s="7" t="s">
        <v>176</v>
      </c>
      <c r="C58" s="102"/>
      <c r="D58" s="45">
        <v>6505</v>
      </c>
      <c r="E58" s="45">
        <v>8600.5</v>
      </c>
      <c r="F58" s="45">
        <v>4270.7</v>
      </c>
    </row>
    <row r="59" spans="1:6" ht="30" customHeight="1">
      <c r="A59" s="100"/>
      <c r="B59" s="7" t="s">
        <v>105</v>
      </c>
      <c r="C59" s="102"/>
      <c r="D59" s="45">
        <v>109913.4</v>
      </c>
      <c r="E59" s="45">
        <v>181034.4</v>
      </c>
      <c r="F59" s="45">
        <v>114462.4</v>
      </c>
    </row>
    <row r="60" spans="1:6" ht="15.75" customHeight="1">
      <c r="A60" s="100"/>
      <c r="B60" s="7" t="s">
        <v>106</v>
      </c>
      <c r="C60" s="102"/>
      <c r="D60" s="45">
        <v>43525</v>
      </c>
      <c r="E60" s="45">
        <v>102447.7</v>
      </c>
      <c r="F60" s="45">
        <v>54061.4</v>
      </c>
    </row>
    <row r="61" spans="1:6" ht="15.75" customHeight="1">
      <c r="A61" s="100"/>
      <c r="B61" s="7" t="s">
        <v>107</v>
      </c>
      <c r="C61" s="102"/>
      <c r="D61" s="45">
        <v>46858</v>
      </c>
      <c r="E61" s="45">
        <v>99353.3</v>
      </c>
      <c r="F61" s="45">
        <v>53439.5</v>
      </c>
    </row>
    <row r="62" spans="1:6" ht="47.25" customHeight="1">
      <c r="A62" s="100"/>
      <c r="B62" s="7" t="s">
        <v>162</v>
      </c>
      <c r="C62" s="102"/>
      <c r="D62" s="45">
        <v>80000</v>
      </c>
      <c r="E62" s="45">
        <v>24400</v>
      </c>
      <c r="F62" s="45">
        <v>9924.2</v>
      </c>
    </row>
    <row r="63" spans="1:6" ht="33" customHeight="1">
      <c r="A63" s="100"/>
      <c r="B63" s="7" t="s">
        <v>110</v>
      </c>
      <c r="C63" s="102"/>
      <c r="D63" s="45">
        <v>0</v>
      </c>
      <c r="E63" s="45">
        <v>134528.7</v>
      </c>
      <c r="F63" s="45">
        <v>105522.2</v>
      </c>
    </row>
    <row r="64" spans="1:6" ht="49.5" customHeight="1">
      <c r="A64" s="112"/>
      <c r="B64" s="7" t="s">
        <v>202</v>
      </c>
      <c r="C64" s="103"/>
      <c r="D64" s="45">
        <v>12000</v>
      </c>
      <c r="E64" s="45">
        <v>109570</v>
      </c>
      <c r="F64" s="45">
        <v>43555</v>
      </c>
    </row>
    <row r="65" spans="1:6" ht="36.75" customHeight="1">
      <c r="A65" s="99">
        <v>8</v>
      </c>
      <c r="B65" s="6" t="s">
        <v>220</v>
      </c>
      <c r="C65" s="101" t="s">
        <v>193</v>
      </c>
      <c r="D65" s="44">
        <f>SUM(D66:D68)</f>
        <v>25374</v>
      </c>
      <c r="E65" s="44">
        <f>SUM(E66:E68)</f>
        <v>50096</v>
      </c>
      <c r="F65" s="44">
        <f>SUM(F66:F68)</f>
        <v>29761.699999999997</v>
      </c>
    </row>
    <row r="66" spans="1:6" ht="33.75" customHeight="1">
      <c r="A66" s="100"/>
      <c r="B66" s="7" t="s">
        <v>81</v>
      </c>
      <c r="C66" s="102"/>
      <c r="D66" s="45">
        <v>414</v>
      </c>
      <c r="E66" s="45">
        <v>414</v>
      </c>
      <c r="F66" s="45">
        <v>74.1</v>
      </c>
    </row>
    <row r="67" spans="1:6" ht="31.5" customHeight="1">
      <c r="A67" s="112"/>
      <c r="B67" s="7" t="s">
        <v>82</v>
      </c>
      <c r="C67" s="102"/>
      <c r="D67" s="45"/>
      <c r="E67" s="45">
        <v>0</v>
      </c>
      <c r="F67" s="45">
        <v>0</v>
      </c>
    </row>
    <row r="68" spans="1:6" ht="62.25" customHeight="1">
      <c r="A68" s="22"/>
      <c r="B68" s="79" t="s">
        <v>177</v>
      </c>
      <c r="C68" s="81"/>
      <c r="D68" s="80">
        <v>24960</v>
      </c>
      <c r="E68" s="70">
        <v>49682</v>
      </c>
      <c r="F68" s="70">
        <v>29687.6</v>
      </c>
    </row>
    <row r="69" spans="1:6" ht="51" customHeight="1">
      <c r="A69" s="104">
        <v>9</v>
      </c>
      <c r="B69" s="6" t="s">
        <v>221</v>
      </c>
      <c r="C69" s="103" t="s">
        <v>199</v>
      </c>
      <c r="D69" s="44">
        <f>SUM(D71:D74)</f>
        <v>46181.1</v>
      </c>
      <c r="E69" s="44">
        <f>SUM(E70:E74)</f>
        <v>110337.99999999999</v>
      </c>
      <c r="F69" s="44">
        <f>SUM(F70:F74)</f>
        <v>12930.099999999999</v>
      </c>
    </row>
    <row r="70" spans="1:6" ht="48" customHeight="1">
      <c r="A70" s="104"/>
      <c r="B70" s="7" t="s">
        <v>135</v>
      </c>
      <c r="C70" s="105"/>
      <c r="D70" s="44"/>
      <c r="E70" s="45">
        <v>44158.7</v>
      </c>
      <c r="F70" s="45">
        <v>100.1</v>
      </c>
    </row>
    <row r="71" spans="1:6" ht="34.5" customHeight="1">
      <c r="A71" s="104"/>
      <c r="B71" s="7" t="s">
        <v>136</v>
      </c>
      <c r="C71" s="105"/>
      <c r="D71" s="45">
        <v>900</v>
      </c>
      <c r="E71" s="45">
        <v>790.6</v>
      </c>
      <c r="F71" s="45">
        <v>57.6</v>
      </c>
    </row>
    <row r="72" spans="1:6" ht="33.75" customHeight="1">
      <c r="A72" s="104"/>
      <c r="B72" s="7" t="s">
        <v>137</v>
      </c>
      <c r="C72" s="105"/>
      <c r="D72" s="45">
        <v>15584.1</v>
      </c>
      <c r="E72" s="45">
        <v>46183</v>
      </c>
      <c r="F72" s="45">
        <v>3693.1</v>
      </c>
    </row>
    <row r="73" spans="1:6" ht="36" customHeight="1">
      <c r="A73" s="104"/>
      <c r="B73" s="7" t="s">
        <v>138</v>
      </c>
      <c r="C73" s="105"/>
      <c r="D73" s="45">
        <v>2156</v>
      </c>
      <c r="E73" s="45">
        <v>2008.7</v>
      </c>
      <c r="F73" s="45">
        <v>314.9</v>
      </c>
    </row>
    <row r="74" spans="1:6" ht="66.75" customHeight="1">
      <c r="A74" s="104"/>
      <c r="B74" s="7" t="s">
        <v>244</v>
      </c>
      <c r="C74" s="105"/>
      <c r="D74" s="45">
        <v>27541</v>
      </c>
      <c r="E74" s="45">
        <v>17197</v>
      </c>
      <c r="F74" s="45">
        <v>8764.4</v>
      </c>
    </row>
    <row r="75" spans="1:6" ht="48" customHeight="1">
      <c r="A75" s="99">
        <v>10</v>
      </c>
      <c r="B75" s="6" t="s">
        <v>249</v>
      </c>
      <c r="C75" s="101" t="s">
        <v>211</v>
      </c>
      <c r="D75" s="44">
        <f>D76+D77+D78+D81</f>
        <v>269802.2</v>
      </c>
      <c r="E75" s="44">
        <f>E76+E77+E78+E79+E80+E81</f>
        <v>731783.8999999999</v>
      </c>
      <c r="F75" s="44">
        <f>F76+F77+F78+F79+F80+F81</f>
        <v>264339.14999999997</v>
      </c>
    </row>
    <row r="76" spans="1:6" ht="30.75" customHeight="1">
      <c r="A76" s="100"/>
      <c r="B76" s="7" t="s">
        <v>71</v>
      </c>
      <c r="C76" s="102"/>
      <c r="D76" s="67">
        <v>157680</v>
      </c>
      <c r="E76" s="67">
        <v>272681.1</v>
      </c>
      <c r="F76" s="67">
        <v>124786.65</v>
      </c>
    </row>
    <row r="77" spans="1:6" ht="48.75" customHeight="1">
      <c r="A77" s="100"/>
      <c r="B77" s="7" t="s">
        <v>196</v>
      </c>
      <c r="C77" s="102"/>
      <c r="D77" s="67">
        <v>75602.2</v>
      </c>
      <c r="E77" s="67">
        <v>172746.6</v>
      </c>
      <c r="F77" s="67">
        <v>76459.4</v>
      </c>
    </row>
    <row r="78" spans="1:6" ht="33" customHeight="1">
      <c r="A78" s="100"/>
      <c r="B78" s="7" t="s">
        <v>281</v>
      </c>
      <c r="C78" s="102"/>
      <c r="D78" s="67">
        <v>14900</v>
      </c>
      <c r="E78" s="67">
        <v>213982.7</v>
      </c>
      <c r="F78" s="67">
        <v>29339.4</v>
      </c>
    </row>
    <row r="79" spans="1:6" ht="64.5" customHeight="1">
      <c r="A79" s="100"/>
      <c r="B79" s="7" t="s">
        <v>257</v>
      </c>
      <c r="C79" s="102"/>
      <c r="D79" s="67"/>
      <c r="E79" s="67">
        <v>33881</v>
      </c>
      <c r="F79" s="67">
        <v>16633.5</v>
      </c>
    </row>
    <row r="80" spans="1:6" ht="45.75" customHeight="1">
      <c r="A80" s="100"/>
      <c r="B80" s="7" t="s">
        <v>55</v>
      </c>
      <c r="C80" s="102"/>
      <c r="D80" s="67"/>
      <c r="E80" s="67">
        <v>36501.8</v>
      </c>
      <c r="F80" s="67">
        <v>15830.5</v>
      </c>
    </row>
    <row r="81" spans="1:6" ht="33.75" customHeight="1">
      <c r="A81" s="112"/>
      <c r="B81" s="7" t="s">
        <v>146</v>
      </c>
      <c r="C81" s="103"/>
      <c r="D81" s="67">
        <v>21620</v>
      </c>
      <c r="E81" s="67">
        <v>1990.7</v>
      </c>
      <c r="F81" s="67">
        <v>1289.7</v>
      </c>
    </row>
    <row r="82" spans="1:6" ht="50.25" customHeight="1">
      <c r="A82" s="99">
        <v>11</v>
      </c>
      <c r="B82" s="6" t="s">
        <v>285</v>
      </c>
      <c r="C82" s="105" t="s">
        <v>6</v>
      </c>
      <c r="D82" s="44">
        <f>SUM(D83:D85)</f>
        <v>107288</v>
      </c>
      <c r="E82" s="44">
        <f>SUM(E83:E85)</f>
        <v>168518.1</v>
      </c>
      <c r="F82" s="44">
        <f>SUM(F83:F85)-0.043</f>
        <v>74752.55699999999</v>
      </c>
    </row>
    <row r="83" spans="1:6" ht="49.5" customHeight="1">
      <c r="A83" s="100"/>
      <c r="B83" s="7" t="s">
        <v>85</v>
      </c>
      <c r="C83" s="105"/>
      <c r="D83" s="45">
        <v>95493</v>
      </c>
      <c r="E83" s="45">
        <v>146446.2</v>
      </c>
      <c r="F83" s="45">
        <v>67891</v>
      </c>
    </row>
    <row r="84" spans="1:6" ht="52.5" customHeight="1">
      <c r="A84" s="100"/>
      <c r="B84" s="7" t="s">
        <v>86</v>
      </c>
      <c r="C84" s="105"/>
      <c r="D84" s="45">
        <v>0</v>
      </c>
      <c r="E84" s="45">
        <v>8493.6</v>
      </c>
      <c r="F84" s="45">
        <v>1265.7</v>
      </c>
    </row>
    <row r="85" spans="1:6" ht="50.25" customHeight="1">
      <c r="A85" s="112"/>
      <c r="B85" s="71" t="s">
        <v>247</v>
      </c>
      <c r="C85" s="105"/>
      <c r="D85" s="70">
        <v>11795</v>
      </c>
      <c r="E85" s="70">
        <v>13578.3</v>
      </c>
      <c r="F85" s="70">
        <v>5595.9</v>
      </c>
    </row>
    <row r="86" spans="1:6" ht="47.25" customHeight="1">
      <c r="A86" s="99">
        <v>12</v>
      </c>
      <c r="B86" s="6" t="s">
        <v>223</v>
      </c>
      <c r="C86" s="101" t="s">
        <v>28</v>
      </c>
      <c r="D86" s="44">
        <f>D87+D88+D91</f>
        <v>44666</v>
      </c>
      <c r="E86" s="44">
        <f>E87+E88+E89+E91</f>
        <v>301097.4</v>
      </c>
      <c r="F86" s="44">
        <f>F87+F88+F89+F91</f>
        <v>268484.8</v>
      </c>
    </row>
    <row r="87" spans="1:6" ht="30" customHeight="1">
      <c r="A87" s="100"/>
      <c r="B87" s="7" t="s">
        <v>130</v>
      </c>
      <c r="C87" s="102"/>
      <c r="D87" s="45">
        <v>1500</v>
      </c>
      <c r="E87" s="45">
        <v>1830</v>
      </c>
      <c r="F87" s="45">
        <v>279.3</v>
      </c>
    </row>
    <row r="88" spans="1:6" ht="35.25" customHeight="1">
      <c r="A88" s="112"/>
      <c r="B88" s="7" t="s">
        <v>129</v>
      </c>
      <c r="C88" s="103"/>
      <c r="D88" s="45">
        <v>37622</v>
      </c>
      <c r="E88" s="45">
        <v>40634.1</v>
      </c>
      <c r="F88" s="45">
        <v>11708.9</v>
      </c>
    </row>
    <row r="89" spans="1:6" ht="33" customHeight="1">
      <c r="A89" s="99"/>
      <c r="B89" s="7" t="s">
        <v>121</v>
      </c>
      <c r="C89" s="101" t="s">
        <v>28</v>
      </c>
      <c r="D89" s="45"/>
      <c r="E89" s="45">
        <v>258316.6</v>
      </c>
      <c r="F89" s="45">
        <v>256496.6</v>
      </c>
    </row>
    <row r="90" spans="1:6" ht="18" customHeight="1">
      <c r="A90" s="100"/>
      <c r="B90" s="7" t="s">
        <v>120</v>
      </c>
      <c r="C90" s="102"/>
      <c r="D90" s="45"/>
      <c r="E90" s="45">
        <v>0</v>
      </c>
      <c r="F90" s="45">
        <v>0</v>
      </c>
    </row>
    <row r="91" spans="1:6" ht="30" customHeight="1">
      <c r="A91" s="112"/>
      <c r="B91" s="7" t="s">
        <v>265</v>
      </c>
      <c r="C91" s="103"/>
      <c r="D91" s="45">
        <v>5544</v>
      </c>
      <c r="E91" s="45">
        <v>316.7</v>
      </c>
      <c r="F91" s="45">
        <v>0</v>
      </c>
    </row>
    <row r="92" spans="1:6" ht="49.5" customHeight="1">
      <c r="A92" s="99">
        <v>13</v>
      </c>
      <c r="B92" s="6" t="s">
        <v>224</v>
      </c>
      <c r="C92" s="101" t="s">
        <v>28</v>
      </c>
      <c r="D92" s="45"/>
      <c r="E92" s="44">
        <f>E93+E94</f>
        <v>0</v>
      </c>
      <c r="F92" s="44">
        <f>F93+F94</f>
        <v>0</v>
      </c>
    </row>
    <row r="93" spans="1:6" ht="34.5" customHeight="1">
      <c r="A93" s="100"/>
      <c r="B93" s="7" t="s">
        <v>183</v>
      </c>
      <c r="C93" s="102"/>
      <c r="D93" s="45"/>
      <c r="E93" s="45">
        <v>0</v>
      </c>
      <c r="F93" s="45">
        <v>0</v>
      </c>
    </row>
    <row r="94" spans="1:6" ht="48.75" customHeight="1">
      <c r="A94" s="112"/>
      <c r="B94" s="7" t="s">
        <v>184</v>
      </c>
      <c r="C94" s="103"/>
      <c r="D94" s="45"/>
      <c r="E94" s="45">
        <v>0</v>
      </c>
      <c r="F94" s="45">
        <v>0</v>
      </c>
    </row>
    <row r="95" spans="1:6" ht="48" customHeight="1">
      <c r="A95" s="99">
        <v>14</v>
      </c>
      <c r="B95" s="6" t="s">
        <v>225</v>
      </c>
      <c r="C95" s="101" t="s">
        <v>28</v>
      </c>
      <c r="D95" s="45"/>
      <c r="E95" s="44">
        <f>E97+E96</f>
        <v>2900</v>
      </c>
      <c r="F95" s="44">
        <f>F97+F96</f>
        <v>0</v>
      </c>
    </row>
    <row r="96" spans="1:6" ht="17.25" customHeight="1">
      <c r="A96" s="100"/>
      <c r="B96" s="7" t="s">
        <v>208</v>
      </c>
      <c r="C96" s="102"/>
      <c r="D96" s="45"/>
      <c r="E96" s="45">
        <v>1900</v>
      </c>
      <c r="F96" s="45">
        <v>0</v>
      </c>
    </row>
    <row r="97" spans="1:6" ht="30.75" customHeight="1">
      <c r="A97" s="112"/>
      <c r="B97" s="7" t="s">
        <v>141</v>
      </c>
      <c r="C97" s="103"/>
      <c r="D97" s="45"/>
      <c r="E97" s="45">
        <v>1000</v>
      </c>
      <c r="F97" s="45">
        <v>0</v>
      </c>
    </row>
    <row r="98" spans="1:6" ht="45" customHeight="1">
      <c r="A98" s="104">
        <v>15</v>
      </c>
      <c r="B98" s="6" t="s">
        <v>226</v>
      </c>
      <c r="C98" s="105" t="s">
        <v>179</v>
      </c>
      <c r="D98" s="44">
        <f>SUM(D103:D103)</f>
        <v>95979</v>
      </c>
      <c r="E98" s="44">
        <f>SUM(E99:E103)</f>
        <v>159532.2</v>
      </c>
      <c r="F98" s="44">
        <f>SUM(F99:F103)</f>
        <v>67693.79999999999</v>
      </c>
    </row>
    <row r="99" spans="1:6" ht="61.5" customHeight="1">
      <c r="A99" s="104"/>
      <c r="B99" s="7" t="s">
        <v>125</v>
      </c>
      <c r="C99" s="105"/>
      <c r="D99" s="44"/>
      <c r="E99" s="45">
        <v>6880.5</v>
      </c>
      <c r="F99" s="45">
        <v>785</v>
      </c>
    </row>
    <row r="100" spans="1:6" ht="48.75" customHeight="1">
      <c r="A100" s="104"/>
      <c r="B100" s="7" t="s">
        <v>207</v>
      </c>
      <c r="C100" s="105"/>
      <c r="D100" s="44"/>
      <c r="E100" s="45">
        <v>2100</v>
      </c>
      <c r="F100" s="45">
        <v>768.4</v>
      </c>
    </row>
    <row r="101" spans="1:6" ht="94.5" customHeight="1">
      <c r="A101" s="104"/>
      <c r="B101" s="7" t="s">
        <v>206</v>
      </c>
      <c r="C101" s="105"/>
      <c r="D101" s="44"/>
      <c r="E101" s="45">
        <v>0</v>
      </c>
      <c r="F101" s="45">
        <v>0</v>
      </c>
    </row>
    <row r="102" spans="1:6" ht="63.75" customHeight="1">
      <c r="A102" s="104"/>
      <c r="B102" s="7" t="s">
        <v>245</v>
      </c>
      <c r="C102" s="105"/>
      <c r="D102" s="44"/>
      <c r="E102" s="45">
        <v>146735.2</v>
      </c>
      <c r="F102" s="45">
        <v>66140.4</v>
      </c>
    </row>
    <row r="103" spans="1:6" ht="52.5" customHeight="1">
      <c r="A103" s="104"/>
      <c r="B103" s="7" t="s">
        <v>269</v>
      </c>
      <c r="C103" s="105"/>
      <c r="D103" s="45">
        <v>95979</v>
      </c>
      <c r="E103" s="45">
        <v>3816.5</v>
      </c>
      <c r="F103" s="45">
        <v>0</v>
      </c>
    </row>
    <row r="104" spans="1:6" ht="36" customHeight="1">
      <c r="A104" s="99">
        <v>16</v>
      </c>
      <c r="B104" s="6" t="s">
        <v>251</v>
      </c>
      <c r="C104" s="101" t="s">
        <v>213</v>
      </c>
      <c r="D104" s="44">
        <f>SUM(D105:D107)</f>
        <v>1244914.6</v>
      </c>
      <c r="E104" s="44">
        <f>SUM(E105:E107)</f>
        <v>5095464.7</v>
      </c>
      <c r="F104" s="44">
        <f>SUM(F105:F107)</f>
        <v>1617324.9000000001</v>
      </c>
    </row>
    <row r="105" spans="1:6" ht="21.75" customHeight="1">
      <c r="A105" s="100"/>
      <c r="B105" s="7" t="s">
        <v>67</v>
      </c>
      <c r="C105" s="102"/>
      <c r="D105" s="45">
        <v>1244814.6</v>
      </c>
      <c r="E105" s="45">
        <v>5075404.7</v>
      </c>
      <c r="F105" s="45">
        <v>1597301.1</v>
      </c>
    </row>
    <row r="106" spans="1:6" ht="34.5" customHeight="1">
      <c r="A106" s="100"/>
      <c r="B106" s="7" t="s">
        <v>258</v>
      </c>
      <c r="C106" s="102"/>
      <c r="D106" s="45"/>
      <c r="E106" s="45">
        <v>60</v>
      </c>
      <c r="F106" s="45">
        <v>23.8</v>
      </c>
    </row>
    <row r="107" spans="1:6" ht="34.5" customHeight="1">
      <c r="A107" s="100"/>
      <c r="B107" s="77" t="s">
        <v>270</v>
      </c>
      <c r="C107" s="102"/>
      <c r="D107" s="45">
        <v>100</v>
      </c>
      <c r="E107" s="45">
        <v>20000</v>
      </c>
      <c r="F107" s="45">
        <v>20000</v>
      </c>
    </row>
    <row r="108" spans="1:6" ht="67.5" customHeight="1">
      <c r="A108" s="99">
        <v>17</v>
      </c>
      <c r="B108" s="6" t="s">
        <v>227</v>
      </c>
      <c r="C108" s="105" t="s">
        <v>16</v>
      </c>
      <c r="D108" s="44">
        <f>SUM(D109:D110)</f>
        <v>102776.4</v>
      </c>
      <c r="E108" s="44">
        <f>SUM(E109:E113)</f>
        <v>1217956.3</v>
      </c>
      <c r="F108" s="44">
        <f>SUM(F109:F113)</f>
        <v>947190.4</v>
      </c>
    </row>
    <row r="109" spans="1:6" ht="33.75" customHeight="1">
      <c r="A109" s="100"/>
      <c r="B109" s="7" t="s">
        <v>259</v>
      </c>
      <c r="C109" s="105"/>
      <c r="D109" s="45">
        <v>102776.4</v>
      </c>
      <c r="E109" s="45">
        <v>0</v>
      </c>
      <c r="F109" s="45">
        <v>0</v>
      </c>
    </row>
    <row r="110" spans="1:6" ht="48" customHeight="1">
      <c r="A110" s="100"/>
      <c r="B110" s="71" t="s">
        <v>271</v>
      </c>
      <c r="C110" s="105"/>
      <c r="D110" s="70"/>
      <c r="E110" s="70">
        <v>26008.1</v>
      </c>
      <c r="F110" s="70">
        <v>974</v>
      </c>
    </row>
    <row r="111" spans="1:6" ht="81" customHeight="1">
      <c r="A111" s="112"/>
      <c r="B111" s="7" t="s">
        <v>260</v>
      </c>
      <c r="C111" s="105" t="s">
        <v>16</v>
      </c>
      <c r="D111" s="45"/>
      <c r="E111" s="45">
        <v>555218.8</v>
      </c>
      <c r="F111" s="45">
        <v>350523.6</v>
      </c>
    </row>
    <row r="112" spans="1:6" ht="48.75" customHeight="1">
      <c r="A112" s="99"/>
      <c r="B112" s="7" t="s">
        <v>261</v>
      </c>
      <c r="C112" s="105"/>
      <c r="D112" s="45"/>
      <c r="E112" s="45">
        <v>563282.9</v>
      </c>
      <c r="F112" s="45">
        <v>562838.9</v>
      </c>
    </row>
    <row r="113" spans="1:6" ht="34.5" customHeight="1">
      <c r="A113" s="112"/>
      <c r="B113" s="7" t="s">
        <v>182</v>
      </c>
      <c r="C113" s="105"/>
      <c r="D113" s="45"/>
      <c r="E113" s="45">
        <v>73446.5</v>
      </c>
      <c r="F113" s="45">
        <v>32853.9</v>
      </c>
    </row>
    <row r="114" spans="1:6" ht="48" customHeight="1">
      <c r="A114" s="99">
        <v>18</v>
      </c>
      <c r="B114" s="6" t="s">
        <v>283</v>
      </c>
      <c r="C114" s="101" t="s">
        <v>200</v>
      </c>
      <c r="D114" s="44">
        <f>SUM(D115:D116)</f>
        <v>176154</v>
      </c>
      <c r="E114" s="44">
        <f>SUM(E115:E116)</f>
        <v>240575.6</v>
      </c>
      <c r="F114" s="44">
        <f>SUM(F115:F116)</f>
        <v>121271.4</v>
      </c>
    </row>
    <row r="115" spans="1:6" ht="30" customHeight="1">
      <c r="A115" s="100"/>
      <c r="B115" s="7" t="s">
        <v>178</v>
      </c>
      <c r="C115" s="102"/>
      <c r="D115" s="45">
        <v>130013</v>
      </c>
      <c r="E115" s="45">
        <v>199586.5</v>
      </c>
      <c r="F115" s="45">
        <v>102420.3</v>
      </c>
    </row>
    <row r="116" spans="1:6" ht="63" customHeight="1">
      <c r="A116" s="25"/>
      <c r="B116" s="71" t="s">
        <v>282</v>
      </c>
      <c r="C116" s="103"/>
      <c r="D116" s="70">
        <v>46141</v>
      </c>
      <c r="E116" s="70">
        <v>40989.1</v>
      </c>
      <c r="F116" s="70">
        <v>18851.1</v>
      </c>
    </row>
    <row r="117" spans="1:6" ht="49.5" customHeight="1">
      <c r="A117" s="104">
        <v>19</v>
      </c>
      <c r="B117" s="6" t="s">
        <v>284</v>
      </c>
      <c r="C117" s="105" t="s">
        <v>18</v>
      </c>
      <c r="D117" s="44">
        <f>SUM(D118:D120)</f>
        <v>2667134.2</v>
      </c>
      <c r="E117" s="44">
        <f>SUM(E118:E120)</f>
        <v>2954843.7</v>
      </c>
      <c r="F117" s="44">
        <f>SUM(F118:F120)</f>
        <v>1540146.9</v>
      </c>
    </row>
    <row r="118" spans="1:6" ht="48.75" customHeight="1">
      <c r="A118" s="104"/>
      <c r="B118" s="7" t="s">
        <v>163</v>
      </c>
      <c r="C118" s="105"/>
      <c r="D118" s="45">
        <v>2599643.2</v>
      </c>
      <c r="E118" s="45">
        <v>2893297.7</v>
      </c>
      <c r="F118" s="45">
        <v>1510239.9</v>
      </c>
    </row>
    <row r="119" spans="1:6" ht="33.75" customHeight="1">
      <c r="A119" s="104"/>
      <c r="B119" s="7" t="s">
        <v>169</v>
      </c>
      <c r="C119" s="105"/>
      <c r="D119" s="45">
        <v>0</v>
      </c>
      <c r="E119" s="45">
        <v>0</v>
      </c>
      <c r="F119" s="45">
        <v>0</v>
      </c>
    </row>
    <row r="120" spans="1:6" ht="61.5" customHeight="1">
      <c r="A120" s="104"/>
      <c r="B120" s="7" t="s">
        <v>233</v>
      </c>
      <c r="C120" s="105"/>
      <c r="D120" s="45">
        <v>67491</v>
      </c>
      <c r="E120" s="45">
        <v>61546</v>
      </c>
      <c r="F120" s="45">
        <v>29907</v>
      </c>
    </row>
    <row r="121" spans="1:6" ht="47.25" customHeight="1">
      <c r="A121" s="104">
        <v>20</v>
      </c>
      <c r="B121" s="6" t="s">
        <v>230</v>
      </c>
      <c r="C121" s="105" t="s">
        <v>19</v>
      </c>
      <c r="D121" s="44">
        <f>SUM(D122:D123)</f>
        <v>59677.4</v>
      </c>
      <c r="E121" s="44">
        <f>SUM(E122:E123)</f>
        <v>66290.5</v>
      </c>
      <c r="F121" s="44">
        <f>SUM(F122:F123)+0.042</f>
        <v>25839.542</v>
      </c>
    </row>
    <row r="122" spans="1:6" ht="67.5" customHeight="1">
      <c r="A122" s="104"/>
      <c r="B122" s="7" t="s">
        <v>286</v>
      </c>
      <c r="C122" s="105"/>
      <c r="D122" s="45">
        <v>23812</v>
      </c>
      <c r="E122" s="45">
        <v>29932.5</v>
      </c>
      <c r="F122" s="45">
        <v>8880.3</v>
      </c>
    </row>
    <row r="123" spans="1:6" ht="64.5" customHeight="1">
      <c r="A123" s="104"/>
      <c r="B123" s="7" t="s">
        <v>232</v>
      </c>
      <c r="C123" s="105"/>
      <c r="D123" s="45">
        <v>35865.4</v>
      </c>
      <c r="E123" s="45">
        <v>36358</v>
      </c>
      <c r="F123" s="45">
        <v>16959.2</v>
      </c>
    </row>
    <row r="124" spans="1:6" ht="31.5" customHeight="1">
      <c r="A124" s="104">
        <v>21</v>
      </c>
      <c r="B124" s="6" t="s">
        <v>231</v>
      </c>
      <c r="C124" s="105" t="s">
        <v>197</v>
      </c>
      <c r="D124" s="44">
        <f>D125+D126+D127</f>
        <v>124343.6</v>
      </c>
      <c r="E124" s="44">
        <f>E125+E126+E127</f>
        <v>186764.4</v>
      </c>
      <c r="F124" s="44">
        <f>F125+F126+F127+0.081</f>
        <v>74813.68100000001</v>
      </c>
    </row>
    <row r="125" spans="1:6" ht="49.5" customHeight="1">
      <c r="A125" s="104"/>
      <c r="B125" s="7" t="s">
        <v>75</v>
      </c>
      <c r="C125" s="105"/>
      <c r="D125" s="45">
        <v>32405.6</v>
      </c>
      <c r="E125" s="45">
        <v>56797.4</v>
      </c>
      <c r="F125" s="45">
        <v>18512.4</v>
      </c>
    </row>
    <row r="126" spans="1:6" ht="33.75" customHeight="1">
      <c r="A126" s="104"/>
      <c r="B126" s="7" t="s">
        <v>76</v>
      </c>
      <c r="C126" s="105"/>
      <c r="D126" s="45">
        <v>64322</v>
      </c>
      <c r="E126" s="45">
        <v>102551</v>
      </c>
      <c r="F126" s="45">
        <v>44142.6</v>
      </c>
    </row>
    <row r="127" spans="1:6" ht="51" customHeight="1">
      <c r="A127" s="104"/>
      <c r="B127" s="7" t="s">
        <v>246</v>
      </c>
      <c r="C127" s="105"/>
      <c r="D127" s="45">
        <v>27616</v>
      </c>
      <c r="E127" s="45">
        <v>27416</v>
      </c>
      <c r="F127" s="45">
        <v>12158.6</v>
      </c>
    </row>
    <row r="128" spans="1:6" ht="47.25" customHeight="1">
      <c r="A128" s="104">
        <v>22</v>
      </c>
      <c r="B128" s="6" t="s">
        <v>252</v>
      </c>
      <c r="C128" s="105" t="s">
        <v>21</v>
      </c>
      <c r="D128" s="44">
        <f>SUM(D129:D130)</f>
        <v>78299</v>
      </c>
      <c r="E128" s="44">
        <f>SUM(E129:E130)</f>
        <v>191054.21000000002</v>
      </c>
      <c r="F128" s="44">
        <f>SUM(F129:F130)</f>
        <v>91237.11</v>
      </c>
    </row>
    <row r="129" spans="1:6" ht="50.25" customHeight="1">
      <c r="A129" s="104"/>
      <c r="B129" s="7" t="s">
        <v>279</v>
      </c>
      <c r="C129" s="105"/>
      <c r="D129" s="45">
        <v>15330</v>
      </c>
      <c r="E129" s="45">
        <v>64882.61</v>
      </c>
      <c r="F129" s="45">
        <v>32521.57</v>
      </c>
    </row>
    <row r="130" spans="1:6" ht="30" customHeight="1">
      <c r="A130" s="104"/>
      <c r="B130" s="7" t="s">
        <v>165</v>
      </c>
      <c r="C130" s="105"/>
      <c r="D130" s="45">
        <v>62969</v>
      </c>
      <c r="E130" s="45">
        <v>126171.6</v>
      </c>
      <c r="F130" s="45">
        <v>58715.54</v>
      </c>
    </row>
    <row r="131" spans="1:6" ht="30.75" customHeight="1">
      <c r="A131" s="99">
        <v>23</v>
      </c>
      <c r="B131" s="6" t="s">
        <v>253</v>
      </c>
      <c r="C131" s="101" t="s">
        <v>213</v>
      </c>
      <c r="D131" s="45"/>
      <c r="E131" s="44">
        <f>SUM(E132:E134)</f>
        <v>219798.5</v>
      </c>
      <c r="F131" s="44">
        <f>SUM(F132:F134)</f>
        <v>77755.3</v>
      </c>
    </row>
    <row r="132" spans="1:6" ht="34.5" customHeight="1">
      <c r="A132" s="100"/>
      <c r="B132" s="7" t="s">
        <v>69</v>
      </c>
      <c r="C132" s="102"/>
      <c r="D132" s="45"/>
      <c r="E132" s="45">
        <v>56988.8</v>
      </c>
      <c r="F132" s="45">
        <v>0</v>
      </c>
    </row>
    <row r="133" spans="1:6" ht="34.5" customHeight="1">
      <c r="A133" s="100"/>
      <c r="B133" s="7" t="s">
        <v>262</v>
      </c>
      <c r="C133" s="102"/>
      <c r="D133" s="45"/>
      <c r="E133" s="45">
        <v>61729.3</v>
      </c>
      <c r="F133" s="45">
        <v>32291</v>
      </c>
    </row>
    <row r="134" spans="1:6" ht="33" customHeight="1">
      <c r="A134" s="112"/>
      <c r="B134" s="7" t="s">
        <v>263</v>
      </c>
      <c r="C134" s="103"/>
      <c r="D134" s="45"/>
      <c r="E134" s="45">
        <v>101080.4</v>
      </c>
      <c r="F134" s="45">
        <v>45464.3</v>
      </c>
    </row>
    <row r="135" spans="1:6" ht="66.75" customHeight="1">
      <c r="A135" s="99">
        <v>24</v>
      </c>
      <c r="B135" s="6" t="s">
        <v>234</v>
      </c>
      <c r="C135" s="101" t="s">
        <v>254</v>
      </c>
      <c r="D135" s="45"/>
      <c r="E135" s="44">
        <f>E136+E137</f>
        <v>5000</v>
      </c>
      <c r="F135" s="44">
        <f>F136+F137</f>
        <v>2670</v>
      </c>
    </row>
    <row r="136" spans="1:6" ht="20.25" customHeight="1">
      <c r="A136" s="100"/>
      <c r="B136" s="7" t="s">
        <v>185</v>
      </c>
      <c r="C136" s="102"/>
      <c r="D136" s="45"/>
      <c r="E136" s="45">
        <v>3500</v>
      </c>
      <c r="F136" s="45">
        <v>2470</v>
      </c>
    </row>
    <row r="137" spans="1:6" ht="33" customHeight="1">
      <c r="A137" s="112"/>
      <c r="B137" s="7" t="s">
        <v>186</v>
      </c>
      <c r="C137" s="103"/>
      <c r="D137" s="45"/>
      <c r="E137" s="45">
        <v>1500</v>
      </c>
      <c r="F137" s="45">
        <v>200</v>
      </c>
    </row>
    <row r="138" spans="1:6" ht="49.5" customHeight="1">
      <c r="A138" s="104">
        <v>25</v>
      </c>
      <c r="B138" s="6" t="s">
        <v>235</v>
      </c>
      <c r="C138" s="105" t="s">
        <v>250</v>
      </c>
      <c r="D138" s="45"/>
      <c r="E138" s="44">
        <f>SUM(E139:E144)</f>
        <v>17854.4</v>
      </c>
      <c r="F138" s="44">
        <f>SUM(F139:F144)</f>
        <v>6412.099999999999</v>
      </c>
    </row>
    <row r="139" spans="1:6" ht="36" customHeight="1">
      <c r="A139" s="104"/>
      <c r="B139" s="7" t="s">
        <v>188</v>
      </c>
      <c r="C139" s="105"/>
      <c r="D139" s="45"/>
      <c r="E139" s="45">
        <v>30</v>
      </c>
      <c r="F139" s="45">
        <v>18.9</v>
      </c>
    </row>
    <row r="140" spans="1:6" ht="36" customHeight="1">
      <c r="A140" s="104"/>
      <c r="B140" s="7" t="s">
        <v>189</v>
      </c>
      <c r="C140" s="105"/>
      <c r="D140" s="45"/>
      <c r="E140" s="45">
        <v>4083.6</v>
      </c>
      <c r="F140" s="45">
        <v>150</v>
      </c>
    </row>
    <row r="141" spans="1:6" ht="51" customHeight="1">
      <c r="A141" s="104"/>
      <c r="B141" s="7" t="s">
        <v>190</v>
      </c>
      <c r="C141" s="105"/>
      <c r="D141" s="45"/>
      <c r="E141" s="45">
        <v>980</v>
      </c>
      <c r="F141" s="45">
        <v>365</v>
      </c>
    </row>
    <row r="142" spans="1:6" ht="18" customHeight="1">
      <c r="A142" s="104"/>
      <c r="B142" s="7" t="s">
        <v>187</v>
      </c>
      <c r="C142" s="105"/>
      <c r="D142" s="45"/>
      <c r="E142" s="45">
        <v>0</v>
      </c>
      <c r="F142" s="45">
        <v>0</v>
      </c>
    </row>
    <row r="143" spans="1:6" ht="49.5" customHeight="1">
      <c r="A143" s="104"/>
      <c r="B143" s="7" t="s">
        <v>191</v>
      </c>
      <c r="C143" s="105"/>
      <c r="D143" s="45"/>
      <c r="E143" s="45">
        <v>12760.8</v>
      </c>
      <c r="F143" s="45">
        <v>5878.2</v>
      </c>
    </row>
    <row r="144" spans="1:6" ht="16.5" customHeight="1">
      <c r="A144" s="104"/>
      <c r="B144" s="75" t="s">
        <v>192</v>
      </c>
      <c r="C144" s="105"/>
      <c r="D144" s="45"/>
      <c r="E144" s="45">
        <v>0</v>
      </c>
      <c r="F144" s="45">
        <v>0</v>
      </c>
    </row>
    <row r="145" spans="1:6" ht="48.75" customHeight="1">
      <c r="A145" s="99">
        <v>26</v>
      </c>
      <c r="B145" s="27" t="s">
        <v>236</v>
      </c>
      <c r="C145" s="101" t="s">
        <v>23</v>
      </c>
      <c r="D145" s="45"/>
      <c r="E145" s="44">
        <f>E146</f>
        <v>235130.2</v>
      </c>
      <c r="F145" s="44">
        <f>F146</f>
        <v>8381.4</v>
      </c>
    </row>
    <row r="146" spans="1:6" ht="33.75" customHeight="1">
      <c r="A146" s="100"/>
      <c r="B146" s="75" t="s">
        <v>209</v>
      </c>
      <c r="C146" s="103"/>
      <c r="D146" s="45"/>
      <c r="E146" s="45">
        <v>235130.2</v>
      </c>
      <c r="F146" s="45">
        <v>8381.4</v>
      </c>
    </row>
    <row r="147" spans="1:6" ht="35.25" customHeight="1">
      <c r="A147" s="99">
        <v>27</v>
      </c>
      <c r="B147" s="27" t="s">
        <v>272</v>
      </c>
      <c r="C147" s="101" t="s">
        <v>16</v>
      </c>
      <c r="D147" s="45"/>
      <c r="E147" s="44">
        <f>SUM(E148:E149)</f>
        <v>438596.6</v>
      </c>
      <c r="F147" s="44">
        <f>SUM(F148:F149)</f>
        <v>28299.4</v>
      </c>
    </row>
    <row r="148" spans="1:6" ht="45.75" customHeight="1">
      <c r="A148" s="100"/>
      <c r="B148" s="78" t="s">
        <v>273</v>
      </c>
      <c r="C148" s="102"/>
      <c r="D148" s="45"/>
      <c r="E148" s="45">
        <v>10536.1</v>
      </c>
      <c r="F148" s="45">
        <v>10536.1</v>
      </c>
    </row>
    <row r="149" spans="1:6" ht="30.75" customHeight="1">
      <c r="A149" s="100"/>
      <c r="B149" s="78" t="s">
        <v>274</v>
      </c>
      <c r="C149" s="103"/>
      <c r="D149" s="45"/>
      <c r="E149" s="45">
        <v>428060.5</v>
      </c>
      <c r="F149" s="45">
        <v>17763.3</v>
      </c>
    </row>
    <row r="150" spans="1:6" ht="21" customHeight="1">
      <c r="A150" s="50"/>
      <c r="B150" s="51" t="s">
        <v>174</v>
      </c>
      <c r="C150" s="52"/>
      <c r="D150" s="53" t="e">
        <f>D10+D22+D30+D36+D41+D47+D55+D65+D69+D75+D82+D86+#REF!+D98+D104+D108++D114+D117+D121+D124+D128+#REF!</f>
        <v>#REF!</v>
      </c>
      <c r="E150" s="53">
        <f>E145+E138+E135+E128+E124+E121+E117+E114+E108+E104+E98+E95+E86+E82+E75+E69+E65+E55+E47+E41+E36+E30+E22+E10+E131+E147</f>
        <v>36658072.17</v>
      </c>
      <c r="F150" s="53">
        <f>F145+F138+F135+F128+F124+F121+F117+F114+F108+F104+F98+F95+F86+F82+F75+F69+F65+F55+F47+F41+F36+F30+F22+F10+F131+F147</f>
        <v>15834859.01</v>
      </c>
    </row>
    <row r="151" spans="1:6" ht="12.75">
      <c r="A151" s="8" t="s">
        <v>287</v>
      </c>
      <c r="B151" s="84"/>
      <c r="C151" s="84"/>
      <c r="D151" s="83"/>
      <c r="E151" s="83"/>
      <c r="F151" s="83"/>
    </row>
    <row r="152" spans="1:6" ht="81" customHeight="1">
      <c r="A152" s="125" t="s">
        <v>288</v>
      </c>
      <c r="B152" s="125"/>
      <c r="C152" s="125"/>
      <c r="D152" s="125"/>
      <c r="E152" s="125"/>
      <c r="F152" s="125"/>
    </row>
    <row r="153" spans="1:6" ht="12.75">
      <c r="A153" s="8"/>
      <c r="B153" s="84"/>
      <c r="C153" s="84"/>
      <c r="D153" s="83"/>
      <c r="E153" s="83"/>
      <c r="F153" s="83"/>
    </row>
    <row r="154" spans="1:6" ht="12.75" customHeight="1">
      <c r="A154" s="125"/>
      <c r="B154" s="125"/>
      <c r="C154" s="125"/>
      <c r="D154" s="125"/>
      <c r="E154" s="125"/>
      <c r="F154" s="125"/>
    </row>
    <row r="155" spans="1:6" ht="12.75">
      <c r="A155" s="125"/>
      <c r="B155" s="125"/>
      <c r="C155" s="125"/>
      <c r="D155" s="125"/>
      <c r="E155" s="125"/>
      <c r="F155" s="125"/>
    </row>
    <row r="156" spans="1:6" ht="15">
      <c r="A156" s="85"/>
      <c r="B156" s="86"/>
      <c r="C156" s="86"/>
      <c r="D156" s="87"/>
      <c r="E156" s="87"/>
      <c r="F156" s="87"/>
    </row>
    <row r="157" spans="1:6" ht="12.75">
      <c r="A157" s="88"/>
      <c r="B157" s="88"/>
      <c r="C157" s="88"/>
      <c r="D157" s="88"/>
      <c r="E157" s="88"/>
      <c r="F157" s="88"/>
    </row>
    <row r="158" spans="1:6" ht="12.75">
      <c r="A158" s="88"/>
      <c r="B158" s="88"/>
      <c r="C158" s="88"/>
      <c r="D158" s="88"/>
      <c r="E158" s="88"/>
      <c r="F158" s="88"/>
    </row>
    <row r="159" spans="1:6" ht="12.75">
      <c r="A159" s="88"/>
      <c r="B159" s="88"/>
      <c r="C159" s="88"/>
      <c r="D159" s="88"/>
      <c r="E159" s="88"/>
      <c r="F159" s="88"/>
    </row>
    <row r="160" spans="1:6" ht="12.75">
      <c r="A160" s="88"/>
      <c r="B160" s="88"/>
      <c r="C160" s="88"/>
      <c r="D160" s="88"/>
      <c r="E160" s="88"/>
      <c r="F160" s="88"/>
    </row>
    <row r="161" spans="1:6" ht="12.75">
      <c r="A161" s="88"/>
      <c r="B161" s="88"/>
      <c r="C161" s="88"/>
      <c r="D161" s="88"/>
      <c r="E161" s="88"/>
      <c r="F161" s="88"/>
    </row>
    <row r="162" spans="1:6" ht="12.75">
      <c r="A162" s="88"/>
      <c r="B162" s="88"/>
      <c r="C162" s="88"/>
      <c r="D162" s="88"/>
      <c r="E162" s="88"/>
      <c r="F162" s="88"/>
    </row>
    <row r="163" spans="1:6" ht="12.75">
      <c r="A163" s="88"/>
      <c r="B163" s="88"/>
      <c r="C163" s="88"/>
      <c r="D163" s="88"/>
      <c r="E163" s="88"/>
      <c r="F163" s="88"/>
    </row>
    <row r="164" spans="1:6" ht="12.75">
      <c r="A164" s="88"/>
      <c r="B164" s="88"/>
      <c r="C164" s="88"/>
      <c r="D164" s="88"/>
      <c r="E164" s="88"/>
      <c r="F164" s="88"/>
    </row>
    <row r="165" spans="1:6" ht="12.75">
      <c r="A165" s="88"/>
      <c r="B165" s="88"/>
      <c r="C165" s="88"/>
      <c r="D165" s="88"/>
      <c r="E165" s="88"/>
      <c r="F165" s="88"/>
    </row>
    <row r="166" spans="1:6" ht="12.75">
      <c r="A166" s="88"/>
      <c r="B166" s="88"/>
      <c r="C166" s="88"/>
      <c r="D166" s="88"/>
      <c r="E166" s="88"/>
      <c r="F166" s="88"/>
    </row>
    <row r="167" spans="1:6" ht="12.75">
      <c r="A167" s="88"/>
      <c r="B167" s="88"/>
      <c r="C167" s="88"/>
      <c r="D167" s="88"/>
      <c r="E167" s="88"/>
      <c r="F167" s="88"/>
    </row>
    <row r="168" spans="1:6" ht="12.75">
      <c r="A168" s="88"/>
      <c r="B168" s="88"/>
      <c r="C168" s="88"/>
      <c r="D168" s="88"/>
      <c r="E168" s="88"/>
      <c r="F168" s="88"/>
    </row>
    <row r="169" spans="1:6" ht="12.75">
      <c r="A169" s="88"/>
      <c r="B169" s="88"/>
      <c r="C169" s="88"/>
      <c r="D169" s="88"/>
      <c r="E169" s="88"/>
      <c r="F169" s="88"/>
    </row>
    <row r="170" spans="1:6" ht="12.75">
      <c r="A170" s="88"/>
      <c r="B170" s="88"/>
      <c r="C170" s="88"/>
      <c r="D170" s="88"/>
      <c r="E170" s="88"/>
      <c r="F170" s="88"/>
    </row>
  </sheetData>
  <sheetProtection/>
  <mergeCells count="71">
    <mergeCell ref="A154:F155"/>
    <mergeCell ref="A138:A144"/>
    <mergeCell ref="C138:C144"/>
    <mergeCell ref="A145:A146"/>
    <mergeCell ref="C145:C146"/>
    <mergeCell ref="A147:A149"/>
    <mergeCell ref="C147:C149"/>
    <mergeCell ref="A152:F152"/>
    <mergeCell ref="A128:A130"/>
    <mergeCell ref="C128:C130"/>
    <mergeCell ref="A131:A134"/>
    <mergeCell ref="C131:C134"/>
    <mergeCell ref="A135:A137"/>
    <mergeCell ref="C135:C137"/>
    <mergeCell ref="A117:A120"/>
    <mergeCell ref="C117:C120"/>
    <mergeCell ref="A121:A123"/>
    <mergeCell ref="C121:C123"/>
    <mergeCell ref="A124:A127"/>
    <mergeCell ref="C124:C127"/>
    <mergeCell ref="A108:A111"/>
    <mergeCell ref="C108:C110"/>
    <mergeCell ref="C111:C113"/>
    <mergeCell ref="A112:A113"/>
    <mergeCell ref="A114:A115"/>
    <mergeCell ref="C114:C116"/>
    <mergeCell ref="A95:A97"/>
    <mergeCell ref="C95:C97"/>
    <mergeCell ref="A98:A103"/>
    <mergeCell ref="C98:C103"/>
    <mergeCell ref="A104:A107"/>
    <mergeCell ref="C104:C107"/>
    <mergeCell ref="A86:A88"/>
    <mergeCell ref="C86:C88"/>
    <mergeCell ref="A89:A91"/>
    <mergeCell ref="C89:C91"/>
    <mergeCell ref="A92:A94"/>
    <mergeCell ref="C92:C94"/>
    <mergeCell ref="A69:A74"/>
    <mergeCell ref="C69:C74"/>
    <mergeCell ref="A75:A81"/>
    <mergeCell ref="C75:C81"/>
    <mergeCell ref="A82:A85"/>
    <mergeCell ref="C82:C85"/>
    <mergeCell ref="A47:A54"/>
    <mergeCell ref="C47:C54"/>
    <mergeCell ref="A55:A64"/>
    <mergeCell ref="C55:C64"/>
    <mergeCell ref="A65:A67"/>
    <mergeCell ref="C65:C67"/>
    <mergeCell ref="A30:A35"/>
    <mergeCell ref="C30:C35"/>
    <mergeCell ref="A36:A40"/>
    <mergeCell ref="C36:C40"/>
    <mergeCell ref="A41:A46"/>
    <mergeCell ref="C41:C46"/>
    <mergeCell ref="A10:A21"/>
    <mergeCell ref="C10:C21"/>
    <mergeCell ref="A22:A26"/>
    <mergeCell ref="C22:C26"/>
    <mergeCell ref="A27:A28"/>
    <mergeCell ref="C27:C29"/>
    <mergeCell ref="A1:F1"/>
    <mergeCell ref="A3:F3"/>
    <mergeCell ref="A4:F4"/>
    <mergeCell ref="A5:F5"/>
    <mergeCell ref="A7:A8"/>
    <mergeCell ref="B7:B8"/>
    <mergeCell ref="C7:C8"/>
    <mergeCell ref="D7:F7"/>
    <mergeCell ref="D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  <headerFooter differentFirst="1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52"/>
  <sheetViews>
    <sheetView workbookViewId="0" topLeftCell="A108">
      <selection activeCell="A152" sqref="A152:G152"/>
    </sheetView>
  </sheetViews>
  <sheetFormatPr defaultColWidth="9.00390625" defaultRowHeight="12.75"/>
  <cols>
    <col min="1" max="1" width="4.25390625" style="0" customWidth="1"/>
    <col min="2" max="2" width="47.125" style="0" customWidth="1"/>
    <col min="3" max="3" width="18.00390625" style="0" customWidth="1"/>
    <col min="4" max="4" width="16.75390625" style="0" hidden="1" customWidth="1"/>
    <col min="5" max="5" width="11.125" style="0" customWidth="1"/>
    <col min="6" max="6" width="12.625" style="0" customWidth="1"/>
    <col min="7" max="7" width="12.125" style="0" customWidth="1"/>
  </cols>
  <sheetData>
    <row r="1" spans="1:7" ht="18.75">
      <c r="A1" s="89"/>
      <c r="B1" s="89"/>
      <c r="C1" s="89"/>
      <c r="D1" s="89"/>
      <c r="E1" s="89"/>
      <c r="F1" s="89"/>
      <c r="G1" s="89" t="s">
        <v>292</v>
      </c>
    </row>
    <row r="2" spans="1:7" ht="18">
      <c r="A2" s="34"/>
      <c r="B2" s="33"/>
      <c r="C2" s="33"/>
      <c r="D2" s="38"/>
      <c r="E2" s="38"/>
      <c r="F2" s="38"/>
      <c r="G2" s="38"/>
    </row>
    <row r="3" spans="1:7" ht="18.75">
      <c r="A3" s="124" t="s">
        <v>1</v>
      </c>
      <c r="B3" s="124"/>
      <c r="C3" s="124"/>
      <c r="D3" s="124"/>
      <c r="E3" s="124"/>
      <c r="F3" s="124"/>
      <c r="G3" s="124"/>
    </row>
    <row r="4" spans="1:7" ht="18.75">
      <c r="A4" s="124" t="s">
        <v>2</v>
      </c>
      <c r="B4" s="124"/>
      <c r="C4" s="124"/>
      <c r="D4" s="124"/>
      <c r="E4" s="124"/>
      <c r="F4" s="124"/>
      <c r="G4" s="124"/>
    </row>
    <row r="5" spans="1:7" ht="18.75">
      <c r="A5" s="124" t="s">
        <v>289</v>
      </c>
      <c r="B5" s="124"/>
      <c r="C5" s="124"/>
      <c r="D5" s="124"/>
      <c r="E5" s="124"/>
      <c r="F5" s="124"/>
      <c r="G5" s="124"/>
    </row>
    <row r="6" spans="1:7" ht="18.75">
      <c r="A6" s="35"/>
      <c r="B6" s="33"/>
      <c r="C6" s="33"/>
      <c r="D6" s="38"/>
      <c r="E6" s="38"/>
      <c r="F6" s="42"/>
      <c r="G6" s="42"/>
    </row>
    <row r="7" spans="1:7" ht="48" customHeight="1">
      <c r="A7" s="121" t="s">
        <v>8</v>
      </c>
      <c r="B7" s="121" t="s">
        <v>10</v>
      </c>
      <c r="C7" s="121" t="s">
        <v>3</v>
      </c>
      <c r="D7" s="127" t="s">
        <v>316</v>
      </c>
      <c r="E7" s="128"/>
      <c r="F7" s="128"/>
      <c r="G7" s="129"/>
    </row>
    <row r="8" spans="1:7" ht="75.75" customHeight="1">
      <c r="A8" s="121"/>
      <c r="B8" s="121"/>
      <c r="C8" s="121"/>
      <c r="D8" s="119" t="s">
        <v>317</v>
      </c>
      <c r="E8" s="120"/>
      <c r="F8" s="92" t="s">
        <v>318</v>
      </c>
      <c r="G8" s="93" t="s">
        <v>319</v>
      </c>
    </row>
    <row r="9" spans="1:7" ht="15.75">
      <c r="A9" s="36">
        <v>1</v>
      </c>
      <c r="B9" s="36">
        <v>2</v>
      </c>
      <c r="C9" s="36">
        <v>3</v>
      </c>
      <c r="D9" s="32">
        <v>4</v>
      </c>
      <c r="E9" s="32">
        <v>4</v>
      </c>
      <c r="F9" s="32">
        <v>5</v>
      </c>
      <c r="G9" s="32">
        <v>6</v>
      </c>
    </row>
    <row r="10" spans="1:7" ht="33" customHeight="1">
      <c r="A10" s="104">
        <v>1</v>
      </c>
      <c r="B10" s="6" t="s">
        <v>214</v>
      </c>
      <c r="C10" s="105" t="s">
        <v>24</v>
      </c>
      <c r="D10" s="44">
        <f>SUM(D11:D21)</f>
        <v>799009.9</v>
      </c>
      <c r="E10" s="13">
        <f>SUM(E11:E21)</f>
        <v>4154369.3000000003</v>
      </c>
      <c r="F10" s="13">
        <f>SUM(F11:F21)</f>
        <v>2344718.9</v>
      </c>
      <c r="G10" s="23">
        <f>F10/E10*100</f>
        <v>56.439828303179496</v>
      </c>
    </row>
    <row r="11" spans="1:7" ht="49.5" customHeight="1">
      <c r="A11" s="104"/>
      <c r="B11" s="7" t="s">
        <v>92</v>
      </c>
      <c r="C11" s="105"/>
      <c r="D11" s="45">
        <v>18397</v>
      </c>
      <c r="E11" s="14">
        <v>221931.3</v>
      </c>
      <c r="F11" s="14">
        <v>64715.8</v>
      </c>
      <c r="G11" s="28">
        <f>F11/E11*100</f>
        <v>29.160285187353026</v>
      </c>
    </row>
    <row r="12" spans="1:7" ht="80.25" customHeight="1">
      <c r="A12" s="104"/>
      <c r="B12" s="7" t="s">
        <v>180</v>
      </c>
      <c r="C12" s="105"/>
      <c r="D12" s="45">
        <v>423288.2</v>
      </c>
      <c r="E12" s="14">
        <v>1940614.3</v>
      </c>
      <c r="F12" s="14">
        <v>1321343.2</v>
      </c>
      <c r="G12" s="28">
        <f aca="true" t="shared" si="0" ref="G12:G75">F12/E12*100</f>
        <v>68.08891390731274</v>
      </c>
    </row>
    <row r="13" spans="1:7" ht="31.5" customHeight="1">
      <c r="A13" s="104"/>
      <c r="B13" s="7" t="s">
        <v>94</v>
      </c>
      <c r="C13" s="105"/>
      <c r="D13" s="45"/>
      <c r="E13" s="14">
        <v>0</v>
      </c>
      <c r="F13" s="14">
        <v>0</v>
      </c>
      <c r="G13" s="28" t="s">
        <v>293</v>
      </c>
    </row>
    <row r="14" spans="1:7" ht="30" customHeight="1">
      <c r="A14" s="104"/>
      <c r="B14" s="7" t="s">
        <v>95</v>
      </c>
      <c r="C14" s="105"/>
      <c r="D14" s="45">
        <v>46578</v>
      </c>
      <c r="E14" s="14">
        <v>964894.1</v>
      </c>
      <c r="F14" s="14">
        <v>255472.4</v>
      </c>
      <c r="G14" s="28">
        <f t="shared" si="0"/>
        <v>26.476729415176237</v>
      </c>
    </row>
    <row r="15" spans="1:7" ht="31.5" customHeight="1">
      <c r="A15" s="104"/>
      <c r="B15" s="7" t="s">
        <v>96</v>
      </c>
      <c r="C15" s="105"/>
      <c r="D15" s="45">
        <v>41842.6</v>
      </c>
      <c r="E15" s="14">
        <v>40280</v>
      </c>
      <c r="F15" s="14">
        <v>24422.1</v>
      </c>
      <c r="G15" s="28">
        <f t="shared" si="0"/>
        <v>60.63083416087388</v>
      </c>
    </row>
    <row r="16" spans="1:7" ht="31.5" customHeight="1">
      <c r="A16" s="104"/>
      <c r="B16" s="7" t="s">
        <v>97</v>
      </c>
      <c r="C16" s="105"/>
      <c r="D16" s="45">
        <v>19172</v>
      </c>
      <c r="E16" s="14">
        <v>76674.7</v>
      </c>
      <c r="F16" s="14">
        <v>47006.8</v>
      </c>
      <c r="G16" s="28">
        <f t="shared" si="0"/>
        <v>61.306793505550075</v>
      </c>
    </row>
    <row r="17" spans="1:7" ht="31.5" customHeight="1">
      <c r="A17" s="104"/>
      <c r="B17" s="7" t="s">
        <v>98</v>
      </c>
      <c r="C17" s="105"/>
      <c r="D17" s="45">
        <v>60576.4</v>
      </c>
      <c r="E17" s="14">
        <v>120529.6</v>
      </c>
      <c r="F17" s="14">
        <v>82785.9</v>
      </c>
      <c r="G17" s="28">
        <f t="shared" si="0"/>
        <v>68.68511967184824</v>
      </c>
    </row>
    <row r="18" spans="1:7" ht="48" customHeight="1">
      <c r="A18" s="104"/>
      <c r="B18" s="7" t="s">
        <v>99</v>
      </c>
      <c r="C18" s="105"/>
      <c r="D18" s="45">
        <v>81241</v>
      </c>
      <c r="E18" s="14">
        <v>323646.3</v>
      </c>
      <c r="F18" s="14">
        <v>265004.2</v>
      </c>
      <c r="G18" s="28">
        <f t="shared" si="0"/>
        <v>81.88080629996388</v>
      </c>
    </row>
    <row r="19" spans="1:7" ht="32.25" customHeight="1">
      <c r="A19" s="104"/>
      <c r="B19" s="7" t="s">
        <v>100</v>
      </c>
      <c r="C19" s="105"/>
      <c r="D19" s="45"/>
      <c r="E19" s="14">
        <v>334904.1</v>
      </c>
      <c r="F19" s="14">
        <v>182918.7</v>
      </c>
      <c r="G19" s="28">
        <f t="shared" si="0"/>
        <v>54.61823250297623</v>
      </c>
    </row>
    <row r="20" spans="1:7" ht="46.5" customHeight="1">
      <c r="A20" s="104"/>
      <c r="B20" s="7" t="s">
        <v>195</v>
      </c>
      <c r="C20" s="105"/>
      <c r="D20" s="45"/>
      <c r="E20" s="14">
        <v>0</v>
      </c>
      <c r="F20" s="14">
        <v>0</v>
      </c>
      <c r="G20" s="28" t="s">
        <v>293</v>
      </c>
    </row>
    <row r="21" spans="1:7" ht="48.75" customHeight="1">
      <c r="A21" s="104"/>
      <c r="B21" s="7" t="s">
        <v>303</v>
      </c>
      <c r="C21" s="105"/>
      <c r="D21" s="67">
        <v>107914.7</v>
      </c>
      <c r="E21" s="17">
        <v>130894.9</v>
      </c>
      <c r="F21" s="17">
        <v>101049.8</v>
      </c>
      <c r="G21" s="28">
        <f t="shared" si="0"/>
        <v>77.19918805087136</v>
      </c>
    </row>
    <row r="22" spans="1:7" ht="30.75" customHeight="1">
      <c r="A22" s="104">
        <v>2</v>
      </c>
      <c r="B22" s="6" t="s">
        <v>237</v>
      </c>
      <c r="C22" s="105" t="s">
        <v>11</v>
      </c>
      <c r="D22" s="44">
        <f>SUM(D23:D27)</f>
        <v>4981478.399999999</v>
      </c>
      <c r="E22" s="13">
        <f>SUM(E23:E29)</f>
        <v>9324494.399999999</v>
      </c>
      <c r="F22" s="13">
        <f>SUM(F23:F29)</f>
        <v>6517361.2</v>
      </c>
      <c r="G22" s="23">
        <f t="shared" si="0"/>
        <v>69.89506262130418</v>
      </c>
    </row>
    <row r="23" spans="1:7" ht="47.25" customHeight="1">
      <c r="A23" s="104"/>
      <c r="B23" s="7" t="s">
        <v>51</v>
      </c>
      <c r="C23" s="105"/>
      <c r="D23" s="45">
        <v>4819617.8</v>
      </c>
      <c r="E23" s="14">
        <v>7677757.8</v>
      </c>
      <c r="F23" s="14">
        <v>5523802.6</v>
      </c>
      <c r="G23" s="28">
        <f t="shared" si="0"/>
        <v>71.94551773956715</v>
      </c>
    </row>
    <row r="24" spans="1:7" ht="32.25" customHeight="1">
      <c r="A24" s="104"/>
      <c r="B24" s="7" t="s">
        <v>52</v>
      </c>
      <c r="C24" s="105"/>
      <c r="D24" s="45">
        <v>14775.8</v>
      </c>
      <c r="E24" s="14">
        <v>10363.3</v>
      </c>
      <c r="F24" s="14">
        <v>7805.4</v>
      </c>
      <c r="G24" s="28">
        <f t="shared" si="0"/>
        <v>75.3177076799861</v>
      </c>
    </row>
    <row r="25" spans="1:7" ht="32.25" customHeight="1">
      <c r="A25" s="104"/>
      <c r="B25" s="7" t="s">
        <v>53</v>
      </c>
      <c r="C25" s="105"/>
      <c r="D25" s="45">
        <v>0</v>
      </c>
      <c r="E25" s="14">
        <v>4986.2</v>
      </c>
      <c r="F25" s="14">
        <v>808</v>
      </c>
      <c r="G25" s="28">
        <f t="shared" si="0"/>
        <v>16.204725041113473</v>
      </c>
    </row>
    <row r="26" spans="1:7" ht="46.5" customHeight="1">
      <c r="A26" s="104"/>
      <c r="B26" s="71" t="s">
        <v>54</v>
      </c>
      <c r="C26" s="105"/>
      <c r="D26" s="70">
        <v>98195.7</v>
      </c>
      <c r="E26" s="90">
        <v>340317.7</v>
      </c>
      <c r="F26" s="90">
        <v>110902.2</v>
      </c>
      <c r="G26" s="28">
        <f t="shared" si="0"/>
        <v>32.587843653151154</v>
      </c>
    </row>
    <row r="27" spans="1:7" ht="64.5" customHeight="1">
      <c r="A27" s="104"/>
      <c r="B27" s="7" t="s">
        <v>304</v>
      </c>
      <c r="C27" s="101" t="s">
        <v>11</v>
      </c>
      <c r="D27" s="45">
        <v>48889.100000000006</v>
      </c>
      <c r="E27" s="14">
        <v>67057.8</v>
      </c>
      <c r="F27" s="14">
        <v>47506.5</v>
      </c>
      <c r="G27" s="28">
        <f t="shared" si="0"/>
        <v>70.84410762059</v>
      </c>
    </row>
    <row r="28" spans="1:7" ht="32.25" customHeight="1">
      <c r="A28" s="104"/>
      <c r="B28" s="7" t="s">
        <v>181</v>
      </c>
      <c r="C28" s="102"/>
      <c r="D28" s="45"/>
      <c r="E28" s="14">
        <v>7935.6</v>
      </c>
      <c r="F28" s="14">
        <v>5138.2</v>
      </c>
      <c r="G28" s="28">
        <f t="shared" si="0"/>
        <v>64.74872725439789</v>
      </c>
    </row>
    <row r="29" spans="1:7" ht="33" customHeight="1">
      <c r="A29" s="15"/>
      <c r="B29" s="7" t="s">
        <v>255</v>
      </c>
      <c r="C29" s="103"/>
      <c r="D29" s="45"/>
      <c r="E29" s="14">
        <v>1216076</v>
      </c>
      <c r="F29" s="14">
        <v>821398.3</v>
      </c>
      <c r="G29" s="28">
        <f t="shared" si="0"/>
        <v>67.54498074133525</v>
      </c>
    </row>
    <row r="30" spans="1:7" ht="47.25" customHeight="1">
      <c r="A30" s="104">
        <v>3</v>
      </c>
      <c r="B30" s="6" t="s">
        <v>215</v>
      </c>
      <c r="C30" s="105" t="s">
        <v>170</v>
      </c>
      <c r="D30" s="44">
        <f>SUM(D31:D35)</f>
        <v>3362850.6</v>
      </c>
      <c r="E30" s="13">
        <f>SUM(E31:E35)</f>
        <v>6716163.5</v>
      </c>
      <c r="F30" s="13">
        <f>SUM(F31:F35)</f>
        <v>4337758.4</v>
      </c>
      <c r="G30" s="23">
        <f t="shared" si="0"/>
        <v>64.58684932253362</v>
      </c>
    </row>
    <row r="31" spans="1:7" ht="34.5" customHeight="1">
      <c r="A31" s="104"/>
      <c r="B31" s="7" t="s">
        <v>57</v>
      </c>
      <c r="C31" s="105"/>
      <c r="D31" s="45">
        <v>1791541.7</v>
      </c>
      <c r="E31" s="14">
        <v>2164047.6</v>
      </c>
      <c r="F31" s="14">
        <v>1333345.9</v>
      </c>
      <c r="G31" s="28">
        <f t="shared" si="0"/>
        <v>61.613519961390864</v>
      </c>
    </row>
    <row r="32" spans="1:7" ht="33" customHeight="1">
      <c r="A32" s="104"/>
      <c r="B32" s="7" t="s">
        <v>58</v>
      </c>
      <c r="C32" s="105"/>
      <c r="D32" s="45">
        <v>583313</v>
      </c>
      <c r="E32" s="14">
        <v>945153.7</v>
      </c>
      <c r="F32" s="14">
        <v>717929.7</v>
      </c>
      <c r="G32" s="28">
        <f t="shared" si="0"/>
        <v>75.95904242876053</v>
      </c>
    </row>
    <row r="33" spans="1:7" ht="33" customHeight="1">
      <c r="A33" s="104"/>
      <c r="B33" s="7" t="s">
        <v>59</v>
      </c>
      <c r="C33" s="105"/>
      <c r="D33" s="45">
        <v>836741.9</v>
      </c>
      <c r="E33" s="14">
        <v>3436940.5</v>
      </c>
      <c r="F33" s="14">
        <v>2166383.1</v>
      </c>
      <c r="G33" s="28">
        <f t="shared" si="0"/>
        <v>63.0323131866845</v>
      </c>
    </row>
    <row r="34" spans="1:7" ht="63" customHeight="1">
      <c r="A34" s="104"/>
      <c r="B34" s="7" t="s">
        <v>60</v>
      </c>
      <c r="C34" s="105"/>
      <c r="D34" s="45">
        <v>1203</v>
      </c>
      <c r="E34" s="14">
        <v>995</v>
      </c>
      <c r="F34" s="14">
        <v>0</v>
      </c>
      <c r="G34" s="14">
        <f t="shared" si="0"/>
        <v>0</v>
      </c>
    </row>
    <row r="35" spans="1:7" ht="48.75" customHeight="1">
      <c r="A35" s="104"/>
      <c r="B35" s="7" t="s">
        <v>305</v>
      </c>
      <c r="C35" s="105"/>
      <c r="D35" s="45">
        <v>150051</v>
      </c>
      <c r="E35" s="14">
        <v>169026.7</v>
      </c>
      <c r="F35" s="14">
        <v>120099.7</v>
      </c>
      <c r="G35" s="28">
        <f t="shared" si="0"/>
        <v>71.05368560115059</v>
      </c>
    </row>
    <row r="36" spans="1:7" ht="78" customHeight="1">
      <c r="A36" s="104">
        <v>4</v>
      </c>
      <c r="B36" s="6" t="s">
        <v>216</v>
      </c>
      <c r="C36" s="105" t="s">
        <v>23</v>
      </c>
      <c r="D36" s="44">
        <f>SUM(D37:D40)</f>
        <v>870501.9</v>
      </c>
      <c r="E36" s="13">
        <f>SUM(E37:E40)</f>
        <v>3161953.2899999996</v>
      </c>
      <c r="F36" s="13">
        <f>SUM(F37:F40)</f>
        <v>1520753.8</v>
      </c>
      <c r="G36" s="23">
        <f t="shared" si="0"/>
        <v>48.09539106126392</v>
      </c>
    </row>
    <row r="37" spans="1:7" ht="35.25" customHeight="1">
      <c r="A37" s="104"/>
      <c r="B37" s="7" t="s">
        <v>88</v>
      </c>
      <c r="C37" s="105"/>
      <c r="D37" s="45" t="s">
        <v>166</v>
      </c>
      <c r="E37" s="14">
        <v>0</v>
      </c>
      <c r="F37" s="14">
        <v>0</v>
      </c>
      <c r="G37" s="28" t="s">
        <v>293</v>
      </c>
    </row>
    <row r="38" spans="1:7" ht="34.5" customHeight="1">
      <c r="A38" s="104"/>
      <c r="B38" s="7" t="s">
        <v>89</v>
      </c>
      <c r="C38" s="105"/>
      <c r="D38" s="45">
        <v>804333.6</v>
      </c>
      <c r="E38" s="14">
        <v>1134028.99</v>
      </c>
      <c r="F38" s="14">
        <v>386667.7</v>
      </c>
      <c r="G38" s="28">
        <f t="shared" si="0"/>
        <v>34.09680911243724</v>
      </c>
    </row>
    <row r="39" spans="1:7" ht="47.25" customHeight="1">
      <c r="A39" s="104"/>
      <c r="B39" s="7" t="s">
        <v>90</v>
      </c>
      <c r="C39" s="105"/>
      <c r="D39" s="45">
        <v>3800</v>
      </c>
      <c r="E39" s="14">
        <v>1949137.4</v>
      </c>
      <c r="F39" s="14">
        <v>1085188.6</v>
      </c>
      <c r="G39" s="28">
        <f t="shared" si="0"/>
        <v>55.67532591596673</v>
      </c>
    </row>
    <row r="40" spans="1:7" ht="81.75" customHeight="1">
      <c r="A40" s="104"/>
      <c r="B40" s="82" t="s">
        <v>306</v>
      </c>
      <c r="C40" s="105"/>
      <c r="D40" s="45">
        <v>62368.3</v>
      </c>
      <c r="E40" s="14">
        <v>78786.9</v>
      </c>
      <c r="F40" s="14">
        <v>48897.5</v>
      </c>
      <c r="G40" s="28">
        <f t="shared" si="0"/>
        <v>62.06298255166786</v>
      </c>
    </row>
    <row r="41" spans="1:7" ht="46.5" customHeight="1">
      <c r="A41" s="104">
        <v>5</v>
      </c>
      <c r="B41" s="6" t="s">
        <v>280</v>
      </c>
      <c r="C41" s="105" t="s">
        <v>168</v>
      </c>
      <c r="D41" s="44">
        <f>SUM(D42:D45)</f>
        <v>275673.7</v>
      </c>
      <c r="E41" s="13">
        <f>SUM(E42+E43+E44+E45+E46)</f>
        <v>746016.7000000001</v>
      </c>
      <c r="F41" s="13">
        <f>SUM(F42+F43+F44+F45+F46)</f>
        <v>610937.7999999999</v>
      </c>
      <c r="G41" s="23">
        <f t="shared" si="0"/>
        <v>81.89331418452159</v>
      </c>
    </row>
    <row r="42" spans="1:7" ht="51" customHeight="1">
      <c r="A42" s="104"/>
      <c r="B42" s="7" t="s">
        <v>167</v>
      </c>
      <c r="C42" s="105"/>
      <c r="D42" s="45">
        <v>177390.1</v>
      </c>
      <c r="E42" s="14">
        <v>615298.8</v>
      </c>
      <c r="F42" s="14">
        <v>521027.3</v>
      </c>
      <c r="G42" s="28">
        <f t="shared" si="0"/>
        <v>84.67874470094854</v>
      </c>
    </row>
    <row r="43" spans="1:7" ht="65.25" customHeight="1">
      <c r="A43" s="104"/>
      <c r="B43" s="71" t="s">
        <v>175</v>
      </c>
      <c r="C43" s="105"/>
      <c r="D43" s="70">
        <v>50</v>
      </c>
      <c r="E43" s="90">
        <v>223.1</v>
      </c>
      <c r="F43" s="90">
        <v>90</v>
      </c>
      <c r="G43" s="28">
        <f t="shared" si="0"/>
        <v>40.34065441506051</v>
      </c>
    </row>
    <row r="44" spans="1:7" ht="47.25" customHeight="1">
      <c r="A44" s="104"/>
      <c r="B44" s="7" t="s">
        <v>307</v>
      </c>
      <c r="C44" s="105"/>
      <c r="D44" s="45">
        <v>97873.6</v>
      </c>
      <c r="E44" s="14">
        <v>130354.8</v>
      </c>
      <c r="F44" s="14">
        <v>89788.9</v>
      </c>
      <c r="G44" s="28">
        <f t="shared" si="0"/>
        <v>68.88039412434371</v>
      </c>
    </row>
    <row r="45" spans="1:7" ht="32.25" customHeight="1">
      <c r="A45" s="104"/>
      <c r="B45" s="7" t="s">
        <v>203</v>
      </c>
      <c r="C45" s="105"/>
      <c r="D45" s="45">
        <v>360</v>
      </c>
      <c r="E45" s="14">
        <v>140</v>
      </c>
      <c r="F45" s="14">
        <v>31.6</v>
      </c>
      <c r="G45" s="28">
        <f t="shared" si="0"/>
        <v>22.571428571428573</v>
      </c>
    </row>
    <row r="46" spans="1:7" ht="30.75" customHeight="1">
      <c r="A46" s="104"/>
      <c r="B46" s="7" t="s">
        <v>201</v>
      </c>
      <c r="C46" s="105"/>
      <c r="D46" s="87"/>
      <c r="E46" s="14">
        <v>0</v>
      </c>
      <c r="F46" s="14">
        <v>0</v>
      </c>
      <c r="G46" s="28" t="s">
        <v>293</v>
      </c>
    </row>
    <row r="47" spans="1:7" ht="93" customHeight="1">
      <c r="A47" s="104">
        <v>6</v>
      </c>
      <c r="B47" s="6" t="s">
        <v>218</v>
      </c>
      <c r="C47" s="105" t="s">
        <v>198</v>
      </c>
      <c r="D47" s="44">
        <f>SUM(D49:D54)</f>
        <v>295575.7</v>
      </c>
      <c r="E47" s="13">
        <f>SUM(E48:E54)</f>
        <v>384330</v>
      </c>
      <c r="F47" s="13">
        <f>SUM(F48:F54)</f>
        <v>289048.6</v>
      </c>
      <c r="G47" s="23">
        <f t="shared" si="0"/>
        <v>75.20844066297192</v>
      </c>
    </row>
    <row r="48" spans="1:7" ht="65.25" customHeight="1">
      <c r="A48" s="104"/>
      <c r="B48" s="7" t="s">
        <v>204</v>
      </c>
      <c r="C48" s="105"/>
      <c r="D48" s="44"/>
      <c r="E48" s="14">
        <v>21238.1</v>
      </c>
      <c r="F48" s="14">
        <v>14372.3</v>
      </c>
      <c r="G48" s="28">
        <f t="shared" si="0"/>
        <v>67.67224940084094</v>
      </c>
    </row>
    <row r="49" spans="1:7" ht="65.25" customHeight="1">
      <c r="A49" s="104"/>
      <c r="B49" s="7" t="s">
        <v>172</v>
      </c>
      <c r="C49" s="105"/>
      <c r="D49" s="45">
        <v>1993.2</v>
      </c>
      <c r="E49" s="14">
        <v>5450</v>
      </c>
      <c r="F49" s="14">
        <v>3571.6</v>
      </c>
      <c r="G49" s="28">
        <f t="shared" si="0"/>
        <v>65.53394495412844</v>
      </c>
    </row>
    <row r="50" spans="1:7" ht="33.75" customHeight="1">
      <c r="A50" s="104"/>
      <c r="B50" s="7" t="s">
        <v>133</v>
      </c>
      <c r="C50" s="105"/>
      <c r="D50" s="45"/>
      <c r="E50" s="14">
        <v>240798.2</v>
      </c>
      <c r="F50" s="14">
        <v>184651.5</v>
      </c>
      <c r="G50" s="28">
        <f t="shared" si="0"/>
        <v>76.68308982376114</v>
      </c>
    </row>
    <row r="51" spans="1:7" ht="33" customHeight="1">
      <c r="A51" s="104"/>
      <c r="B51" s="7" t="s">
        <v>134</v>
      </c>
      <c r="C51" s="105"/>
      <c r="D51" s="45"/>
      <c r="E51" s="14">
        <v>0</v>
      </c>
      <c r="F51" s="14">
        <v>0</v>
      </c>
      <c r="G51" s="28" t="s">
        <v>293</v>
      </c>
    </row>
    <row r="52" spans="1:7" ht="63" customHeight="1">
      <c r="A52" s="104"/>
      <c r="B52" s="7" t="s">
        <v>205</v>
      </c>
      <c r="C52" s="105"/>
      <c r="D52" s="45"/>
      <c r="E52" s="14">
        <v>85326.3</v>
      </c>
      <c r="F52" s="14">
        <v>64226.1</v>
      </c>
      <c r="G52" s="28">
        <f t="shared" si="0"/>
        <v>75.2711649280468</v>
      </c>
    </row>
    <row r="53" spans="1:7" ht="49.5" customHeight="1">
      <c r="A53" s="104"/>
      <c r="B53" s="7" t="s">
        <v>308</v>
      </c>
      <c r="C53" s="105"/>
      <c r="D53" s="45"/>
      <c r="E53" s="14">
        <v>1950</v>
      </c>
      <c r="F53" s="14">
        <v>1950</v>
      </c>
      <c r="G53" s="28">
        <f t="shared" si="0"/>
        <v>100</v>
      </c>
    </row>
    <row r="54" spans="1:7" ht="106.5" customHeight="1">
      <c r="A54" s="104"/>
      <c r="B54" s="7" t="s">
        <v>243</v>
      </c>
      <c r="C54" s="105"/>
      <c r="D54" s="45">
        <v>293582.5</v>
      </c>
      <c r="E54" s="14">
        <v>29567.4</v>
      </c>
      <c r="F54" s="14">
        <v>20277.1</v>
      </c>
      <c r="G54" s="28">
        <f t="shared" si="0"/>
        <v>68.57924606154074</v>
      </c>
    </row>
    <row r="55" spans="1:7" ht="31.5" customHeight="1">
      <c r="A55" s="99">
        <v>7</v>
      </c>
      <c r="B55" s="6" t="s">
        <v>219</v>
      </c>
      <c r="C55" s="101" t="s">
        <v>13</v>
      </c>
      <c r="D55" s="44">
        <f>SUM(D56:D64)</f>
        <v>531520.4</v>
      </c>
      <c r="E55" s="13">
        <f>SUM(E56:E64)</f>
        <v>1180423.9</v>
      </c>
      <c r="F55" s="13">
        <f>SUM(F56:F64)</f>
        <v>899256.2</v>
      </c>
      <c r="G55" s="23">
        <f t="shared" si="0"/>
        <v>76.180785563559</v>
      </c>
    </row>
    <row r="56" spans="1:7" ht="33.75" customHeight="1">
      <c r="A56" s="100"/>
      <c r="B56" s="7" t="s">
        <v>66</v>
      </c>
      <c r="C56" s="102"/>
      <c r="D56" s="45">
        <v>217138</v>
      </c>
      <c r="E56" s="14">
        <v>468257.4</v>
      </c>
      <c r="F56" s="14">
        <v>348462</v>
      </c>
      <c r="G56" s="28">
        <f t="shared" si="0"/>
        <v>74.41676308799391</v>
      </c>
    </row>
    <row r="57" spans="1:7" ht="50.25" customHeight="1">
      <c r="A57" s="100"/>
      <c r="B57" s="7" t="s">
        <v>104</v>
      </c>
      <c r="C57" s="102"/>
      <c r="D57" s="45">
        <v>15581</v>
      </c>
      <c r="E57" s="14">
        <v>52200.5</v>
      </c>
      <c r="F57" s="14">
        <v>40860.5</v>
      </c>
      <c r="G57" s="28">
        <f t="shared" si="0"/>
        <v>78.27607015258474</v>
      </c>
    </row>
    <row r="58" spans="1:7" ht="93" customHeight="1">
      <c r="A58" s="100"/>
      <c r="B58" s="7" t="s">
        <v>176</v>
      </c>
      <c r="C58" s="102"/>
      <c r="D58" s="45">
        <v>6505</v>
      </c>
      <c r="E58" s="14">
        <v>8600.5</v>
      </c>
      <c r="F58" s="14">
        <v>6237.4</v>
      </c>
      <c r="G58" s="28">
        <f t="shared" si="0"/>
        <v>72.52369048311145</v>
      </c>
    </row>
    <row r="59" spans="1:7" ht="34.5" customHeight="1">
      <c r="A59" s="100"/>
      <c r="B59" s="7" t="s">
        <v>105</v>
      </c>
      <c r="C59" s="102"/>
      <c r="D59" s="45">
        <v>109913.4</v>
      </c>
      <c r="E59" s="14">
        <v>180535.3</v>
      </c>
      <c r="F59" s="14">
        <v>132702.7</v>
      </c>
      <c r="G59" s="28">
        <f t="shared" si="0"/>
        <v>73.50512614430531</v>
      </c>
    </row>
    <row r="60" spans="1:7" ht="17.25" customHeight="1">
      <c r="A60" s="100"/>
      <c r="B60" s="7" t="s">
        <v>106</v>
      </c>
      <c r="C60" s="102"/>
      <c r="D60" s="45">
        <v>43525</v>
      </c>
      <c r="E60" s="14">
        <v>102447.7</v>
      </c>
      <c r="F60" s="14">
        <v>73970.1</v>
      </c>
      <c r="G60" s="28">
        <f t="shared" si="0"/>
        <v>72.20279225399888</v>
      </c>
    </row>
    <row r="61" spans="1:7" ht="19.5" customHeight="1">
      <c r="A61" s="100"/>
      <c r="B61" s="7" t="s">
        <v>107</v>
      </c>
      <c r="C61" s="102"/>
      <c r="D61" s="45">
        <v>46858</v>
      </c>
      <c r="E61" s="14">
        <v>99353.3</v>
      </c>
      <c r="F61" s="14">
        <v>72594.4</v>
      </c>
      <c r="G61" s="28">
        <f t="shared" si="0"/>
        <v>73.06692379618995</v>
      </c>
    </row>
    <row r="62" spans="1:7" ht="63" customHeight="1">
      <c r="A62" s="100"/>
      <c r="B62" s="7" t="s">
        <v>162</v>
      </c>
      <c r="C62" s="102"/>
      <c r="D62" s="45">
        <v>80000</v>
      </c>
      <c r="E62" s="14">
        <v>24374.3</v>
      </c>
      <c r="F62" s="14">
        <v>12505.1</v>
      </c>
      <c r="G62" s="28">
        <f t="shared" si="0"/>
        <v>51.30444771747291</v>
      </c>
    </row>
    <row r="63" spans="1:7" ht="30.75" customHeight="1">
      <c r="A63" s="100"/>
      <c r="B63" s="7" t="s">
        <v>110</v>
      </c>
      <c r="C63" s="102"/>
      <c r="D63" s="45">
        <v>0</v>
      </c>
      <c r="E63" s="14">
        <v>135084.9</v>
      </c>
      <c r="F63" s="14">
        <v>134326.8</v>
      </c>
      <c r="G63" s="28">
        <f t="shared" si="0"/>
        <v>99.43879737853749</v>
      </c>
    </row>
    <row r="64" spans="1:7" ht="65.25" customHeight="1">
      <c r="A64" s="112"/>
      <c r="B64" s="7" t="s">
        <v>202</v>
      </c>
      <c r="C64" s="103"/>
      <c r="D64" s="45">
        <v>12000</v>
      </c>
      <c r="E64" s="14">
        <v>109570</v>
      </c>
      <c r="F64" s="14">
        <v>77597.2</v>
      </c>
      <c r="G64" s="28">
        <f t="shared" si="0"/>
        <v>70.8197499315506</v>
      </c>
    </row>
    <row r="65" spans="1:7" ht="48.75" customHeight="1">
      <c r="A65" s="99">
        <v>8</v>
      </c>
      <c r="B65" s="6" t="s">
        <v>220</v>
      </c>
      <c r="C65" s="101" t="s">
        <v>193</v>
      </c>
      <c r="D65" s="44">
        <f>SUM(D66:D68)</f>
        <v>25374</v>
      </c>
      <c r="E65" s="13">
        <f>SUM(E66:E68)</f>
        <v>50096</v>
      </c>
      <c r="F65" s="13">
        <f>SUM(F66:F68)</f>
        <v>38074.5</v>
      </c>
      <c r="G65" s="23">
        <f t="shared" si="0"/>
        <v>76.00307409773237</v>
      </c>
    </row>
    <row r="66" spans="1:7" ht="32.25" customHeight="1">
      <c r="A66" s="100"/>
      <c r="B66" s="7" t="s">
        <v>81</v>
      </c>
      <c r="C66" s="102"/>
      <c r="D66" s="45">
        <v>414</v>
      </c>
      <c r="E66" s="14">
        <v>414</v>
      </c>
      <c r="F66" s="14">
        <v>133.5</v>
      </c>
      <c r="G66" s="28">
        <f t="shared" si="0"/>
        <v>32.2463768115942</v>
      </c>
    </row>
    <row r="67" spans="1:7" ht="31.5" customHeight="1">
      <c r="A67" s="112"/>
      <c r="B67" s="7" t="s">
        <v>294</v>
      </c>
      <c r="C67" s="102"/>
      <c r="D67" s="45"/>
      <c r="E67" s="14">
        <v>0</v>
      </c>
      <c r="F67" s="14">
        <v>0</v>
      </c>
      <c r="G67" s="28" t="s">
        <v>293</v>
      </c>
    </row>
    <row r="68" spans="1:7" ht="79.5" customHeight="1">
      <c r="A68" s="22"/>
      <c r="B68" s="79" t="s">
        <v>295</v>
      </c>
      <c r="C68" s="81"/>
      <c r="D68" s="80">
        <v>24960</v>
      </c>
      <c r="E68" s="90">
        <v>49682</v>
      </c>
      <c r="F68" s="90">
        <v>37941</v>
      </c>
      <c r="G68" s="28">
        <f t="shared" si="0"/>
        <v>76.36769856285979</v>
      </c>
    </row>
    <row r="69" spans="1:7" ht="66" customHeight="1">
      <c r="A69" s="104">
        <v>9</v>
      </c>
      <c r="B69" s="6" t="s">
        <v>221</v>
      </c>
      <c r="C69" s="103" t="s">
        <v>199</v>
      </c>
      <c r="D69" s="44">
        <f>SUM(D71:D74)</f>
        <v>46181.1</v>
      </c>
      <c r="E69" s="13">
        <f>SUM(E70:E74)</f>
        <v>110337.99999999999</v>
      </c>
      <c r="F69" s="13">
        <f>SUM(F70:F74)</f>
        <v>41541</v>
      </c>
      <c r="G69" s="23">
        <f t="shared" si="0"/>
        <v>37.64886077326035</v>
      </c>
    </row>
    <row r="70" spans="1:7" ht="47.25" customHeight="1">
      <c r="A70" s="104"/>
      <c r="B70" s="7" t="s">
        <v>296</v>
      </c>
      <c r="C70" s="105"/>
      <c r="D70" s="44"/>
      <c r="E70" s="14">
        <v>44158.7</v>
      </c>
      <c r="F70" s="14">
        <v>13555.2</v>
      </c>
      <c r="G70" s="28">
        <f t="shared" si="0"/>
        <v>30.69655583158019</v>
      </c>
    </row>
    <row r="71" spans="1:7" ht="45.75" customHeight="1">
      <c r="A71" s="104"/>
      <c r="B71" s="7" t="s">
        <v>309</v>
      </c>
      <c r="C71" s="105"/>
      <c r="D71" s="45">
        <v>900</v>
      </c>
      <c r="E71" s="14">
        <v>790.6</v>
      </c>
      <c r="F71" s="14">
        <v>225.6</v>
      </c>
      <c r="G71" s="28">
        <f t="shared" si="0"/>
        <v>28.535289653427775</v>
      </c>
    </row>
    <row r="72" spans="1:7" ht="33.75" customHeight="1">
      <c r="A72" s="104"/>
      <c r="B72" s="7" t="s">
        <v>137</v>
      </c>
      <c r="C72" s="105"/>
      <c r="D72" s="45">
        <v>15584.1</v>
      </c>
      <c r="E72" s="14">
        <v>46183</v>
      </c>
      <c r="F72" s="14">
        <v>14786</v>
      </c>
      <c r="G72" s="28">
        <f t="shared" si="0"/>
        <v>32.016109823961195</v>
      </c>
    </row>
    <row r="73" spans="1:7" ht="33.75" customHeight="1">
      <c r="A73" s="104"/>
      <c r="B73" s="7" t="s">
        <v>138</v>
      </c>
      <c r="C73" s="105"/>
      <c r="D73" s="45">
        <v>2156</v>
      </c>
      <c r="E73" s="14">
        <v>2008.7</v>
      </c>
      <c r="F73" s="14">
        <v>1070.1</v>
      </c>
      <c r="G73" s="28">
        <f t="shared" si="0"/>
        <v>53.27326131328719</v>
      </c>
    </row>
    <row r="74" spans="1:7" ht="79.5" customHeight="1">
      <c r="A74" s="104"/>
      <c r="B74" s="7" t="s">
        <v>310</v>
      </c>
      <c r="C74" s="105"/>
      <c r="D74" s="45">
        <v>27541</v>
      </c>
      <c r="E74" s="14">
        <v>17197</v>
      </c>
      <c r="F74" s="14">
        <v>11904.1</v>
      </c>
      <c r="G74" s="28">
        <f t="shared" si="0"/>
        <v>69.22195731813689</v>
      </c>
    </row>
    <row r="75" spans="1:7" ht="63" customHeight="1">
      <c r="A75" s="99">
        <v>10</v>
      </c>
      <c r="B75" s="6" t="s">
        <v>297</v>
      </c>
      <c r="C75" s="101" t="s">
        <v>211</v>
      </c>
      <c r="D75" s="44">
        <f>D76+D77+D78+D81</f>
        <v>269802.2</v>
      </c>
      <c r="E75" s="13">
        <f>E76+E77+E78+E79+E80+E81</f>
        <v>732574.8</v>
      </c>
      <c r="F75" s="13">
        <f>F76+F77+F78+F79+F80+F81</f>
        <v>422603.70000000007</v>
      </c>
      <c r="G75" s="23">
        <f t="shared" si="0"/>
        <v>57.687447070251395</v>
      </c>
    </row>
    <row r="76" spans="1:7" ht="33.75" customHeight="1">
      <c r="A76" s="100"/>
      <c r="B76" s="7" t="s">
        <v>71</v>
      </c>
      <c r="C76" s="102"/>
      <c r="D76" s="67">
        <v>157680</v>
      </c>
      <c r="E76" s="17">
        <v>247171</v>
      </c>
      <c r="F76" s="17">
        <v>172670.7</v>
      </c>
      <c r="G76" s="28">
        <f aca="true" t="shared" si="1" ref="G76:G139">F76/E76*100</f>
        <v>69.85880220576038</v>
      </c>
    </row>
    <row r="77" spans="1:7" ht="50.25" customHeight="1">
      <c r="A77" s="100"/>
      <c r="B77" s="7" t="s">
        <v>298</v>
      </c>
      <c r="C77" s="102"/>
      <c r="D77" s="67">
        <v>75602.2</v>
      </c>
      <c r="E77" s="17">
        <v>198263.2</v>
      </c>
      <c r="F77" s="17">
        <v>150866.8</v>
      </c>
      <c r="G77" s="28">
        <f t="shared" si="1"/>
        <v>76.09420205060746</v>
      </c>
    </row>
    <row r="78" spans="1:7" ht="46.5" customHeight="1">
      <c r="A78" s="100"/>
      <c r="B78" s="7" t="s">
        <v>281</v>
      </c>
      <c r="C78" s="102"/>
      <c r="D78" s="67">
        <v>14900</v>
      </c>
      <c r="E78" s="17">
        <v>214767.1</v>
      </c>
      <c r="F78" s="17">
        <v>48658.7</v>
      </c>
      <c r="G78" s="28">
        <f t="shared" si="1"/>
        <v>22.656496269680037</v>
      </c>
    </row>
    <row r="79" spans="1:7" ht="81" customHeight="1">
      <c r="A79" s="100"/>
      <c r="B79" s="7" t="s">
        <v>311</v>
      </c>
      <c r="C79" s="102"/>
      <c r="D79" s="67"/>
      <c r="E79" s="17">
        <v>33881</v>
      </c>
      <c r="F79" s="17">
        <v>23430.4</v>
      </c>
      <c r="G79" s="28">
        <f t="shared" si="1"/>
        <v>69.15498361913758</v>
      </c>
    </row>
    <row r="80" spans="1:7" ht="50.25" customHeight="1">
      <c r="A80" s="100"/>
      <c r="B80" s="7" t="s">
        <v>299</v>
      </c>
      <c r="C80" s="102"/>
      <c r="D80" s="67"/>
      <c r="E80" s="17">
        <v>36501.8</v>
      </c>
      <c r="F80" s="17">
        <v>25544.7</v>
      </c>
      <c r="G80" s="28">
        <f t="shared" si="1"/>
        <v>69.9820282835367</v>
      </c>
    </row>
    <row r="81" spans="1:7" ht="31.5" customHeight="1">
      <c r="A81" s="112"/>
      <c r="B81" s="7" t="s">
        <v>300</v>
      </c>
      <c r="C81" s="103"/>
      <c r="D81" s="67">
        <v>21620</v>
      </c>
      <c r="E81" s="17">
        <v>1990.7</v>
      </c>
      <c r="F81" s="17">
        <v>1432.4</v>
      </c>
      <c r="G81" s="28">
        <f t="shared" si="1"/>
        <v>71.95458883809715</v>
      </c>
    </row>
    <row r="82" spans="1:7" ht="45.75" customHeight="1">
      <c r="A82" s="99">
        <v>11</v>
      </c>
      <c r="B82" s="6" t="s">
        <v>285</v>
      </c>
      <c r="C82" s="105" t="s">
        <v>6</v>
      </c>
      <c r="D82" s="44">
        <f>SUM(D83:D85)</f>
        <v>107288</v>
      </c>
      <c r="E82" s="13">
        <f>SUM(E83:E85)</f>
        <v>168518.1</v>
      </c>
      <c r="F82" s="13">
        <f>SUM(F83:F85)-0.043</f>
        <v>115377.757</v>
      </c>
      <c r="G82" s="23">
        <f t="shared" si="1"/>
        <v>68.46609177293121</v>
      </c>
    </row>
    <row r="83" spans="1:7" ht="48.75" customHeight="1">
      <c r="A83" s="100"/>
      <c r="B83" s="7" t="s">
        <v>85</v>
      </c>
      <c r="C83" s="105"/>
      <c r="D83" s="45">
        <v>95493</v>
      </c>
      <c r="E83" s="14">
        <v>149646.2</v>
      </c>
      <c r="F83" s="14">
        <v>103298.8</v>
      </c>
      <c r="G83" s="28">
        <f t="shared" si="1"/>
        <v>69.02868231869569</v>
      </c>
    </row>
    <row r="84" spans="1:7" ht="63.75" customHeight="1">
      <c r="A84" s="100"/>
      <c r="B84" s="7" t="s">
        <v>313</v>
      </c>
      <c r="C84" s="105"/>
      <c r="D84" s="45">
        <v>0</v>
      </c>
      <c r="E84" s="14">
        <v>5293.6</v>
      </c>
      <c r="F84" s="14">
        <v>3384.3</v>
      </c>
      <c r="G84" s="28">
        <f t="shared" si="1"/>
        <v>63.931917787517</v>
      </c>
    </row>
    <row r="85" spans="1:7" ht="63" customHeight="1">
      <c r="A85" s="112"/>
      <c r="B85" s="71" t="s">
        <v>312</v>
      </c>
      <c r="C85" s="105"/>
      <c r="D85" s="70">
        <v>11795</v>
      </c>
      <c r="E85" s="90">
        <v>13578.3</v>
      </c>
      <c r="F85" s="90">
        <v>8694.7</v>
      </c>
      <c r="G85" s="28">
        <f t="shared" si="1"/>
        <v>64.03378920778007</v>
      </c>
    </row>
    <row r="86" spans="1:7" ht="47.25" customHeight="1">
      <c r="A86" s="99">
        <v>12</v>
      </c>
      <c r="B86" s="6" t="s">
        <v>301</v>
      </c>
      <c r="C86" s="101" t="s">
        <v>28</v>
      </c>
      <c r="D86" s="44">
        <f>D87+D88+D91</f>
        <v>44666</v>
      </c>
      <c r="E86" s="13">
        <f>E87+E88+E89+E91</f>
        <v>300612.60000000003</v>
      </c>
      <c r="F86" s="13">
        <f>F87+F88+F89+F91</f>
        <v>289557.8</v>
      </c>
      <c r="G86" s="23">
        <f t="shared" si="1"/>
        <v>96.32257596654297</v>
      </c>
    </row>
    <row r="87" spans="1:7" ht="32.25" customHeight="1">
      <c r="A87" s="100"/>
      <c r="B87" s="7" t="s">
        <v>130</v>
      </c>
      <c r="C87" s="102"/>
      <c r="D87" s="45">
        <v>1500</v>
      </c>
      <c r="E87" s="14">
        <v>1830</v>
      </c>
      <c r="F87" s="14">
        <v>511.1</v>
      </c>
      <c r="G87" s="28">
        <f t="shared" si="1"/>
        <v>27.928961748633878</v>
      </c>
    </row>
    <row r="88" spans="1:7" ht="29.25" customHeight="1">
      <c r="A88" s="112"/>
      <c r="B88" s="7" t="s">
        <v>129</v>
      </c>
      <c r="C88" s="103"/>
      <c r="D88" s="45">
        <v>37622</v>
      </c>
      <c r="E88" s="14">
        <v>40149.3</v>
      </c>
      <c r="F88" s="14">
        <v>31910.1</v>
      </c>
      <c r="G88" s="28">
        <f t="shared" si="1"/>
        <v>79.4785961399078</v>
      </c>
    </row>
    <row r="89" spans="1:7" ht="30.75" customHeight="1">
      <c r="A89" s="99"/>
      <c r="B89" s="7" t="s">
        <v>121</v>
      </c>
      <c r="C89" s="101" t="s">
        <v>28</v>
      </c>
      <c r="D89" s="45"/>
      <c r="E89" s="14">
        <v>258316.6</v>
      </c>
      <c r="F89" s="14">
        <v>257136.6</v>
      </c>
      <c r="G89" s="28">
        <f t="shared" si="1"/>
        <v>99.54319621735497</v>
      </c>
    </row>
    <row r="90" spans="1:7" ht="20.25" customHeight="1">
      <c r="A90" s="100"/>
      <c r="B90" s="7" t="s">
        <v>120</v>
      </c>
      <c r="C90" s="102"/>
      <c r="D90" s="45"/>
      <c r="E90" s="14">
        <v>0</v>
      </c>
      <c r="F90" s="14">
        <v>0</v>
      </c>
      <c r="G90" s="28" t="s">
        <v>293</v>
      </c>
    </row>
    <row r="91" spans="1:7" ht="33" customHeight="1">
      <c r="A91" s="112"/>
      <c r="B91" s="7" t="s">
        <v>265</v>
      </c>
      <c r="C91" s="103"/>
      <c r="D91" s="45">
        <v>5544</v>
      </c>
      <c r="E91" s="14">
        <v>316.7</v>
      </c>
      <c r="F91" s="14">
        <v>0</v>
      </c>
      <c r="G91" s="14">
        <f t="shared" si="1"/>
        <v>0</v>
      </c>
    </row>
    <row r="92" spans="1:7" ht="47.25" customHeight="1">
      <c r="A92" s="99">
        <v>13</v>
      </c>
      <c r="B92" s="6" t="s">
        <v>224</v>
      </c>
      <c r="C92" s="101" t="s">
        <v>28</v>
      </c>
      <c r="D92" s="45"/>
      <c r="E92" s="13">
        <f>E93+E94</f>
        <v>0</v>
      </c>
      <c r="F92" s="13">
        <f>F93+F94</f>
        <v>0</v>
      </c>
      <c r="G92" s="23" t="s">
        <v>293</v>
      </c>
    </row>
    <row r="93" spans="1:7" ht="48.75" customHeight="1">
      <c r="A93" s="100"/>
      <c r="B93" s="7" t="s">
        <v>183</v>
      </c>
      <c r="C93" s="102"/>
      <c r="D93" s="45"/>
      <c r="E93" s="14">
        <v>0</v>
      </c>
      <c r="F93" s="14">
        <v>0</v>
      </c>
      <c r="G93" s="23" t="s">
        <v>293</v>
      </c>
    </row>
    <row r="94" spans="1:7" ht="47.25" customHeight="1">
      <c r="A94" s="112"/>
      <c r="B94" s="7" t="s">
        <v>184</v>
      </c>
      <c r="C94" s="103"/>
      <c r="D94" s="45"/>
      <c r="E94" s="14">
        <v>0</v>
      </c>
      <c r="F94" s="14">
        <v>0</v>
      </c>
      <c r="G94" s="23" t="s">
        <v>293</v>
      </c>
    </row>
    <row r="95" spans="1:7" ht="61.5" customHeight="1">
      <c r="A95" s="99">
        <v>14</v>
      </c>
      <c r="B95" s="6" t="s">
        <v>225</v>
      </c>
      <c r="C95" s="101" t="s">
        <v>28</v>
      </c>
      <c r="D95" s="45"/>
      <c r="E95" s="13">
        <f>E97+E96</f>
        <v>52900</v>
      </c>
      <c r="F95" s="13">
        <f>F97+F96</f>
        <v>50517.9</v>
      </c>
      <c r="G95" s="23">
        <f t="shared" si="1"/>
        <v>95.49697542533082</v>
      </c>
    </row>
    <row r="96" spans="1:7" ht="33" customHeight="1">
      <c r="A96" s="100"/>
      <c r="B96" s="7" t="s">
        <v>208</v>
      </c>
      <c r="C96" s="102"/>
      <c r="D96" s="45"/>
      <c r="E96" s="14">
        <v>51900</v>
      </c>
      <c r="F96" s="14">
        <v>50517.9</v>
      </c>
      <c r="G96" s="28">
        <f t="shared" si="1"/>
        <v>97.33699421965318</v>
      </c>
    </row>
    <row r="97" spans="1:7" ht="32.25" customHeight="1">
      <c r="A97" s="112"/>
      <c r="B97" s="7" t="s">
        <v>141</v>
      </c>
      <c r="C97" s="103"/>
      <c r="D97" s="45"/>
      <c r="E97" s="14">
        <v>1000</v>
      </c>
      <c r="F97" s="14">
        <v>0</v>
      </c>
      <c r="G97" s="14">
        <f t="shared" si="1"/>
        <v>0</v>
      </c>
    </row>
    <row r="98" spans="1:7" ht="48" customHeight="1">
      <c r="A98" s="104">
        <v>15</v>
      </c>
      <c r="B98" s="6" t="s">
        <v>226</v>
      </c>
      <c r="C98" s="105" t="s">
        <v>179</v>
      </c>
      <c r="D98" s="44">
        <f>SUM(D103:D103)</f>
        <v>95979</v>
      </c>
      <c r="E98" s="13">
        <f>SUM(E99:E103)</f>
        <v>159532.2</v>
      </c>
      <c r="F98" s="13">
        <f>SUM(F99:F103)</f>
        <v>105479.4</v>
      </c>
      <c r="G98" s="23">
        <f t="shared" si="1"/>
        <v>66.11793731923711</v>
      </c>
    </row>
    <row r="99" spans="1:7" ht="63" customHeight="1">
      <c r="A99" s="104"/>
      <c r="B99" s="7" t="s">
        <v>125</v>
      </c>
      <c r="C99" s="105"/>
      <c r="D99" s="44"/>
      <c r="E99" s="14">
        <v>6880.5</v>
      </c>
      <c r="F99" s="14">
        <v>1895</v>
      </c>
      <c r="G99" s="28">
        <f t="shared" si="1"/>
        <v>27.541603081171427</v>
      </c>
    </row>
    <row r="100" spans="1:7" ht="48.75" customHeight="1">
      <c r="A100" s="104"/>
      <c r="B100" s="7" t="s">
        <v>207</v>
      </c>
      <c r="C100" s="105"/>
      <c r="D100" s="44"/>
      <c r="E100" s="14">
        <v>2100</v>
      </c>
      <c r="F100" s="14">
        <v>768.4</v>
      </c>
      <c r="G100" s="28">
        <f t="shared" si="1"/>
        <v>36.59047619047619</v>
      </c>
    </row>
    <row r="101" spans="1:7" ht="109.5" customHeight="1">
      <c r="A101" s="104"/>
      <c r="B101" s="7" t="s">
        <v>206</v>
      </c>
      <c r="C101" s="105"/>
      <c r="D101" s="44"/>
      <c r="E101" s="14">
        <v>0</v>
      </c>
      <c r="F101" s="14">
        <v>0</v>
      </c>
      <c r="G101" s="28" t="s">
        <v>293</v>
      </c>
    </row>
    <row r="102" spans="1:7" ht="62.25" customHeight="1">
      <c r="A102" s="104"/>
      <c r="B102" s="7" t="s">
        <v>245</v>
      </c>
      <c r="C102" s="105"/>
      <c r="D102" s="44"/>
      <c r="E102" s="14">
        <v>146735.2</v>
      </c>
      <c r="F102" s="14">
        <v>102816</v>
      </c>
      <c r="G102" s="28">
        <f t="shared" si="1"/>
        <v>70.0690768131982</v>
      </c>
    </row>
    <row r="103" spans="1:7" ht="48.75" customHeight="1">
      <c r="A103" s="104"/>
      <c r="B103" s="7" t="s">
        <v>302</v>
      </c>
      <c r="C103" s="105"/>
      <c r="D103" s="45">
        <v>95979</v>
      </c>
      <c r="E103" s="14">
        <v>3816.5</v>
      </c>
      <c r="F103" s="14">
        <v>0</v>
      </c>
      <c r="G103" s="14">
        <f t="shared" si="1"/>
        <v>0</v>
      </c>
    </row>
    <row r="104" spans="1:7" ht="32.25" customHeight="1">
      <c r="A104" s="99">
        <v>16</v>
      </c>
      <c r="B104" s="6" t="s">
        <v>251</v>
      </c>
      <c r="C104" s="101" t="s">
        <v>213</v>
      </c>
      <c r="D104" s="44">
        <f>SUM(D105:D107)</f>
        <v>1244914.6</v>
      </c>
      <c r="E104" s="13">
        <f>SUM(E105:E107)</f>
        <v>5498116.1</v>
      </c>
      <c r="F104" s="13">
        <f>SUM(F105:F107)</f>
        <v>3386859.6</v>
      </c>
      <c r="G104" s="23">
        <f t="shared" si="1"/>
        <v>61.600365259656854</v>
      </c>
    </row>
    <row r="105" spans="1:7" ht="18" customHeight="1">
      <c r="A105" s="100"/>
      <c r="B105" s="7" t="s">
        <v>67</v>
      </c>
      <c r="C105" s="102"/>
      <c r="D105" s="45">
        <v>1244814.6</v>
      </c>
      <c r="E105" s="14">
        <v>5478056.1</v>
      </c>
      <c r="F105" s="14">
        <v>3366818.6</v>
      </c>
      <c r="G105" s="28">
        <f t="shared" si="1"/>
        <v>61.460097131900504</v>
      </c>
    </row>
    <row r="106" spans="1:7" ht="30" customHeight="1">
      <c r="A106" s="100"/>
      <c r="B106" s="7" t="s">
        <v>258</v>
      </c>
      <c r="C106" s="102"/>
      <c r="D106" s="45"/>
      <c r="E106" s="14">
        <v>60</v>
      </c>
      <c r="F106" s="14">
        <v>41</v>
      </c>
      <c r="G106" s="28">
        <f t="shared" si="1"/>
        <v>68.33333333333333</v>
      </c>
    </row>
    <row r="107" spans="1:7" ht="33" customHeight="1">
      <c r="A107" s="100"/>
      <c r="B107" s="77" t="s">
        <v>291</v>
      </c>
      <c r="C107" s="102"/>
      <c r="D107" s="45">
        <v>100</v>
      </c>
      <c r="E107" s="14">
        <v>20000</v>
      </c>
      <c r="F107" s="14">
        <v>20000</v>
      </c>
      <c r="G107" s="28">
        <f t="shared" si="1"/>
        <v>100</v>
      </c>
    </row>
    <row r="108" spans="1:7" ht="80.25" customHeight="1">
      <c r="A108" s="99">
        <v>17</v>
      </c>
      <c r="B108" s="6" t="s">
        <v>227</v>
      </c>
      <c r="C108" s="105" t="s">
        <v>16</v>
      </c>
      <c r="D108" s="44">
        <f>SUM(D109:D110)</f>
        <v>102776.4</v>
      </c>
      <c r="E108" s="13">
        <f>SUM(E109:E113)</f>
        <v>1622556.4</v>
      </c>
      <c r="F108" s="13">
        <f>SUM(F109:F113)</f>
        <v>1476978.8</v>
      </c>
      <c r="G108" s="23">
        <f t="shared" si="1"/>
        <v>91.02788661152242</v>
      </c>
    </row>
    <row r="109" spans="1:7" ht="50.25" customHeight="1">
      <c r="A109" s="100"/>
      <c r="B109" s="7" t="s">
        <v>259</v>
      </c>
      <c r="C109" s="105"/>
      <c r="D109" s="45">
        <v>102776.4</v>
      </c>
      <c r="E109" s="14">
        <v>0</v>
      </c>
      <c r="F109" s="14">
        <v>0</v>
      </c>
      <c r="G109" s="28" t="s">
        <v>293</v>
      </c>
    </row>
    <row r="110" spans="1:7" ht="63.75" customHeight="1">
      <c r="A110" s="100"/>
      <c r="B110" s="71" t="s">
        <v>271</v>
      </c>
      <c r="C110" s="105"/>
      <c r="D110" s="70"/>
      <c r="E110" s="90">
        <v>26008.1</v>
      </c>
      <c r="F110" s="90">
        <v>1874.4</v>
      </c>
      <c r="G110" s="28">
        <f t="shared" si="1"/>
        <v>7.20698551605077</v>
      </c>
    </row>
    <row r="111" spans="1:7" ht="93" customHeight="1">
      <c r="A111" s="112"/>
      <c r="B111" s="7" t="s">
        <v>260</v>
      </c>
      <c r="C111" s="105" t="s">
        <v>16</v>
      </c>
      <c r="D111" s="45"/>
      <c r="E111" s="14">
        <v>813259.5</v>
      </c>
      <c r="F111" s="14">
        <v>714293.9</v>
      </c>
      <c r="G111" s="23">
        <f t="shared" si="1"/>
        <v>87.83099367422084</v>
      </c>
    </row>
    <row r="112" spans="1:7" ht="49.5" customHeight="1">
      <c r="A112" s="99"/>
      <c r="B112" s="7" t="s">
        <v>261</v>
      </c>
      <c r="C112" s="105"/>
      <c r="D112" s="45"/>
      <c r="E112" s="14">
        <v>709842.3</v>
      </c>
      <c r="F112" s="14">
        <v>708487.3</v>
      </c>
      <c r="G112" s="28">
        <f t="shared" si="1"/>
        <v>99.80911253105091</v>
      </c>
    </row>
    <row r="113" spans="1:7" ht="30" customHeight="1">
      <c r="A113" s="112"/>
      <c r="B113" s="7" t="s">
        <v>182</v>
      </c>
      <c r="C113" s="105"/>
      <c r="D113" s="45"/>
      <c r="E113" s="14">
        <v>73446.5</v>
      </c>
      <c r="F113" s="14">
        <v>52323.2</v>
      </c>
      <c r="G113" s="28">
        <f t="shared" si="1"/>
        <v>71.23988209104586</v>
      </c>
    </row>
    <row r="114" spans="1:7" ht="46.5" customHeight="1">
      <c r="A114" s="99">
        <v>18</v>
      </c>
      <c r="B114" s="6" t="s">
        <v>283</v>
      </c>
      <c r="C114" s="101" t="s">
        <v>200</v>
      </c>
      <c r="D114" s="44">
        <f>SUM(D115:D116)</f>
        <v>176154</v>
      </c>
      <c r="E114" s="13">
        <f>SUM(E115:E116)</f>
        <v>240575.6</v>
      </c>
      <c r="F114" s="13">
        <f>SUM(F115:F116)</f>
        <v>167346.69999999998</v>
      </c>
      <c r="G114" s="23">
        <f t="shared" si="1"/>
        <v>69.56096129449536</v>
      </c>
    </row>
    <row r="115" spans="1:7" ht="31.5" customHeight="1">
      <c r="A115" s="100"/>
      <c r="B115" s="7" t="s">
        <v>178</v>
      </c>
      <c r="C115" s="102"/>
      <c r="D115" s="45">
        <v>130013</v>
      </c>
      <c r="E115" s="14">
        <v>199586.5</v>
      </c>
      <c r="F115" s="14">
        <v>140507.3</v>
      </c>
      <c r="G115" s="28">
        <f t="shared" si="1"/>
        <v>70.39920034671682</v>
      </c>
    </row>
    <row r="116" spans="1:7" ht="61.5" customHeight="1">
      <c r="A116" s="25"/>
      <c r="B116" s="71" t="s">
        <v>248</v>
      </c>
      <c r="C116" s="103"/>
      <c r="D116" s="70">
        <v>46141</v>
      </c>
      <c r="E116" s="90">
        <v>40989.1</v>
      </c>
      <c r="F116" s="90">
        <v>26839.4</v>
      </c>
      <c r="G116" s="28">
        <f t="shared" si="1"/>
        <v>65.47935914669998</v>
      </c>
    </row>
    <row r="117" spans="1:7" ht="61.5" customHeight="1">
      <c r="A117" s="104">
        <v>19</v>
      </c>
      <c r="B117" s="6" t="s">
        <v>284</v>
      </c>
      <c r="C117" s="105" t="s">
        <v>18</v>
      </c>
      <c r="D117" s="44">
        <f>SUM(D118:D120)</f>
        <v>2667134.2</v>
      </c>
      <c r="E117" s="13">
        <f>SUM(E118:E120)</f>
        <v>3065460</v>
      </c>
      <c r="F117" s="13">
        <f>SUM(F118:F120)</f>
        <v>2012356.4</v>
      </c>
      <c r="G117" s="23">
        <f t="shared" si="1"/>
        <v>65.64614772334332</v>
      </c>
    </row>
    <row r="118" spans="1:7" ht="58.5" customHeight="1">
      <c r="A118" s="104"/>
      <c r="B118" s="7" t="s">
        <v>163</v>
      </c>
      <c r="C118" s="105"/>
      <c r="D118" s="45">
        <v>2599643.2</v>
      </c>
      <c r="E118" s="14">
        <v>3003914</v>
      </c>
      <c r="F118" s="14">
        <v>1971443.9</v>
      </c>
      <c r="G118" s="28">
        <f t="shared" si="1"/>
        <v>65.62917247298024</v>
      </c>
    </row>
    <row r="119" spans="1:7" ht="47.25" customHeight="1">
      <c r="A119" s="104"/>
      <c r="B119" s="7" t="s">
        <v>169</v>
      </c>
      <c r="C119" s="105"/>
      <c r="D119" s="45">
        <v>0</v>
      </c>
      <c r="E119" s="14">
        <v>0</v>
      </c>
      <c r="F119" s="14">
        <v>0</v>
      </c>
      <c r="G119" s="28" t="s">
        <v>293</v>
      </c>
    </row>
    <row r="120" spans="1:7" ht="76.5" customHeight="1">
      <c r="A120" s="104"/>
      <c r="B120" s="7" t="s">
        <v>233</v>
      </c>
      <c r="C120" s="105"/>
      <c r="D120" s="45">
        <v>67491</v>
      </c>
      <c r="E120" s="14">
        <v>61546</v>
      </c>
      <c r="F120" s="14">
        <v>40912.5</v>
      </c>
      <c r="G120" s="28">
        <f t="shared" si="1"/>
        <v>66.47466935300426</v>
      </c>
    </row>
    <row r="121" spans="1:7" ht="65.25" customHeight="1">
      <c r="A121" s="104">
        <v>20</v>
      </c>
      <c r="B121" s="6" t="s">
        <v>230</v>
      </c>
      <c r="C121" s="105" t="s">
        <v>19</v>
      </c>
      <c r="D121" s="44">
        <f>SUM(D122:D123)</f>
        <v>59677.4</v>
      </c>
      <c r="E121" s="13">
        <f>SUM(E122:E123)</f>
        <v>64299.4</v>
      </c>
      <c r="F121" s="13">
        <f>SUM(F122:F123)+0.042</f>
        <v>38799.842000000004</v>
      </c>
      <c r="G121" s="23">
        <f t="shared" si="1"/>
        <v>60.34246353776241</v>
      </c>
    </row>
    <row r="122" spans="1:7" ht="61.5" customHeight="1">
      <c r="A122" s="104"/>
      <c r="B122" s="7" t="s">
        <v>286</v>
      </c>
      <c r="C122" s="105"/>
      <c r="D122" s="45">
        <v>23812</v>
      </c>
      <c r="E122" s="14">
        <v>27941.4</v>
      </c>
      <c r="F122" s="14">
        <v>13699.7</v>
      </c>
      <c r="G122" s="28">
        <f t="shared" si="1"/>
        <v>49.030113022253715</v>
      </c>
    </row>
    <row r="123" spans="1:7" ht="79.5" customHeight="1">
      <c r="A123" s="104"/>
      <c r="B123" s="7" t="s">
        <v>314</v>
      </c>
      <c r="C123" s="105"/>
      <c r="D123" s="45">
        <v>35865.4</v>
      </c>
      <c r="E123" s="14">
        <v>36358</v>
      </c>
      <c r="F123" s="14">
        <v>25100.1</v>
      </c>
      <c r="G123" s="28">
        <f t="shared" si="1"/>
        <v>69.03597557621431</v>
      </c>
    </row>
    <row r="124" spans="1:7" ht="46.5" customHeight="1">
      <c r="A124" s="104">
        <v>21</v>
      </c>
      <c r="B124" s="6" t="s">
        <v>315</v>
      </c>
      <c r="C124" s="105" t="s">
        <v>197</v>
      </c>
      <c r="D124" s="44">
        <f>D125+D126+D127</f>
        <v>124343.6</v>
      </c>
      <c r="E124" s="13">
        <f>E125+E126+E127</f>
        <v>187368.4</v>
      </c>
      <c r="F124" s="13">
        <f>F125+F126+F127+0.081</f>
        <v>119334.78100000002</v>
      </c>
      <c r="G124" s="23">
        <f t="shared" si="1"/>
        <v>63.68991836403578</v>
      </c>
    </row>
    <row r="125" spans="1:7" ht="45.75" customHeight="1">
      <c r="A125" s="104"/>
      <c r="B125" s="7" t="s">
        <v>75</v>
      </c>
      <c r="C125" s="105"/>
      <c r="D125" s="45">
        <v>32405.6</v>
      </c>
      <c r="E125" s="14">
        <v>56797.4</v>
      </c>
      <c r="F125" s="14">
        <v>28696.8</v>
      </c>
      <c r="G125" s="28">
        <f t="shared" si="1"/>
        <v>50.52484796839292</v>
      </c>
    </row>
    <row r="126" spans="1:7" ht="30" customHeight="1">
      <c r="A126" s="104"/>
      <c r="B126" s="7" t="s">
        <v>76</v>
      </c>
      <c r="C126" s="105"/>
      <c r="D126" s="45">
        <v>64322</v>
      </c>
      <c r="E126" s="14">
        <v>102551</v>
      </c>
      <c r="F126" s="14">
        <v>72103.6</v>
      </c>
      <c r="G126" s="28">
        <f t="shared" si="1"/>
        <v>70.30999210149098</v>
      </c>
    </row>
    <row r="127" spans="1:7" ht="48.75" customHeight="1">
      <c r="A127" s="104"/>
      <c r="B127" s="7" t="s">
        <v>246</v>
      </c>
      <c r="C127" s="105"/>
      <c r="D127" s="45">
        <v>27616</v>
      </c>
      <c r="E127" s="14">
        <v>28020</v>
      </c>
      <c r="F127" s="14">
        <v>18534.3</v>
      </c>
      <c r="G127" s="28">
        <f t="shared" si="1"/>
        <v>66.14668094218416</v>
      </c>
    </row>
    <row r="128" spans="1:7" ht="47.25" customHeight="1">
      <c r="A128" s="104">
        <v>22</v>
      </c>
      <c r="B128" s="6" t="s">
        <v>252</v>
      </c>
      <c r="C128" s="105" t="s">
        <v>21</v>
      </c>
      <c r="D128" s="44">
        <f>SUM(D129:D130)</f>
        <v>78299</v>
      </c>
      <c r="E128" s="13">
        <f>SUM(E129:E130)</f>
        <v>188316.51</v>
      </c>
      <c r="F128" s="13">
        <f>SUM(F129:F130)</f>
        <v>137787.47</v>
      </c>
      <c r="G128" s="23">
        <f t="shared" si="1"/>
        <v>73.16802440741918</v>
      </c>
    </row>
    <row r="129" spans="1:7" ht="64.5" customHeight="1">
      <c r="A129" s="104"/>
      <c r="B129" s="7" t="s">
        <v>279</v>
      </c>
      <c r="C129" s="105"/>
      <c r="D129" s="45">
        <v>15330</v>
      </c>
      <c r="E129" s="14">
        <v>64882.61</v>
      </c>
      <c r="F129" s="14">
        <v>47632.56</v>
      </c>
      <c r="G129" s="28">
        <f t="shared" si="1"/>
        <v>73.41344622233908</v>
      </c>
    </row>
    <row r="130" spans="1:7" ht="30.75" customHeight="1">
      <c r="A130" s="104"/>
      <c r="B130" s="7" t="s">
        <v>165</v>
      </c>
      <c r="C130" s="105"/>
      <c r="D130" s="45">
        <v>62969</v>
      </c>
      <c r="E130" s="14">
        <v>123433.9</v>
      </c>
      <c r="F130" s="14">
        <v>90154.91</v>
      </c>
      <c r="G130" s="28">
        <f t="shared" si="1"/>
        <v>73.03901926456184</v>
      </c>
    </row>
    <row r="131" spans="1:7" ht="47.25" customHeight="1">
      <c r="A131" s="99">
        <v>23</v>
      </c>
      <c r="B131" s="6" t="s">
        <v>253</v>
      </c>
      <c r="C131" s="101" t="s">
        <v>213</v>
      </c>
      <c r="D131" s="45"/>
      <c r="E131" s="13">
        <f>SUM(E132:E134)</f>
        <v>218798.5</v>
      </c>
      <c r="F131" s="13">
        <f>SUM(F132:F134)</f>
        <v>122149</v>
      </c>
      <c r="G131" s="23">
        <f t="shared" si="1"/>
        <v>55.82716517709216</v>
      </c>
    </row>
    <row r="132" spans="1:7" ht="30" customHeight="1">
      <c r="A132" s="100"/>
      <c r="B132" s="7" t="s">
        <v>69</v>
      </c>
      <c r="C132" s="102"/>
      <c r="D132" s="45"/>
      <c r="E132" s="14">
        <v>41464.9</v>
      </c>
      <c r="F132" s="14">
        <v>4776.1</v>
      </c>
      <c r="G132" s="28">
        <f t="shared" si="1"/>
        <v>11.51841678142236</v>
      </c>
    </row>
    <row r="133" spans="1:7" ht="30" customHeight="1">
      <c r="A133" s="100"/>
      <c r="B133" s="7" t="s">
        <v>262</v>
      </c>
      <c r="C133" s="102"/>
      <c r="D133" s="45"/>
      <c r="E133" s="14">
        <v>74153.2</v>
      </c>
      <c r="F133" s="14">
        <v>59198.3</v>
      </c>
      <c r="G133" s="28">
        <f t="shared" si="1"/>
        <v>79.83242800040998</v>
      </c>
    </row>
    <row r="134" spans="1:7" ht="33" customHeight="1">
      <c r="A134" s="112"/>
      <c r="B134" s="7" t="s">
        <v>263</v>
      </c>
      <c r="C134" s="103"/>
      <c r="D134" s="45"/>
      <c r="E134" s="14">
        <v>103180.4</v>
      </c>
      <c r="F134" s="14">
        <v>58174.6</v>
      </c>
      <c r="G134" s="28">
        <f t="shared" si="1"/>
        <v>56.38144453791612</v>
      </c>
    </row>
    <row r="135" spans="1:7" ht="63" customHeight="1">
      <c r="A135" s="99">
        <v>24</v>
      </c>
      <c r="B135" s="6" t="s">
        <v>234</v>
      </c>
      <c r="C135" s="101" t="s">
        <v>211</v>
      </c>
      <c r="D135" s="45"/>
      <c r="E135" s="13">
        <f>E136+E137</f>
        <v>5000</v>
      </c>
      <c r="F135" s="13">
        <f>F136+F137</f>
        <v>3700</v>
      </c>
      <c r="G135" s="23">
        <f t="shared" si="1"/>
        <v>74</v>
      </c>
    </row>
    <row r="136" spans="1:7" ht="33" customHeight="1">
      <c r="A136" s="100"/>
      <c r="B136" s="7" t="s">
        <v>185</v>
      </c>
      <c r="C136" s="102"/>
      <c r="D136" s="45"/>
      <c r="E136" s="14">
        <v>3500</v>
      </c>
      <c r="F136" s="14">
        <v>3500</v>
      </c>
      <c r="G136" s="28">
        <f t="shared" si="1"/>
        <v>100</v>
      </c>
    </row>
    <row r="137" spans="1:7" ht="32.25" customHeight="1">
      <c r="A137" s="112"/>
      <c r="B137" s="7" t="s">
        <v>186</v>
      </c>
      <c r="C137" s="103"/>
      <c r="D137" s="45"/>
      <c r="E137" s="14">
        <v>1500</v>
      </c>
      <c r="F137" s="14">
        <v>200</v>
      </c>
      <c r="G137" s="28">
        <f t="shared" si="1"/>
        <v>13.333333333333334</v>
      </c>
    </row>
    <row r="138" spans="1:7" ht="48.75" customHeight="1">
      <c r="A138" s="104">
        <v>25</v>
      </c>
      <c r="B138" s="6" t="s">
        <v>235</v>
      </c>
      <c r="C138" s="105" t="s">
        <v>250</v>
      </c>
      <c r="D138" s="45"/>
      <c r="E138" s="13">
        <f>SUM(E139:E144)</f>
        <v>17854.4</v>
      </c>
      <c r="F138" s="13">
        <f>SUM(F139:F144)</f>
        <v>11493.199999999999</v>
      </c>
      <c r="G138" s="23">
        <f t="shared" si="1"/>
        <v>64.37180750963347</v>
      </c>
    </row>
    <row r="139" spans="1:7" ht="31.5" customHeight="1">
      <c r="A139" s="104"/>
      <c r="B139" s="7" t="s">
        <v>188</v>
      </c>
      <c r="C139" s="105"/>
      <c r="D139" s="45"/>
      <c r="E139" s="14">
        <v>30</v>
      </c>
      <c r="F139" s="14">
        <v>26.9</v>
      </c>
      <c r="G139" s="28">
        <f t="shared" si="1"/>
        <v>89.66666666666666</v>
      </c>
    </row>
    <row r="140" spans="1:7" ht="31.5" customHeight="1">
      <c r="A140" s="104"/>
      <c r="B140" s="7" t="s">
        <v>189</v>
      </c>
      <c r="C140" s="105"/>
      <c r="D140" s="45"/>
      <c r="E140" s="14">
        <v>4083.6</v>
      </c>
      <c r="F140" s="14">
        <v>1467.5</v>
      </c>
      <c r="G140" s="28">
        <f aca="true" t="shared" si="2" ref="G140:G150">F140/E140*100</f>
        <v>35.93642864139485</v>
      </c>
    </row>
    <row r="141" spans="1:7" ht="48.75" customHeight="1">
      <c r="A141" s="104"/>
      <c r="B141" s="7" t="s">
        <v>190</v>
      </c>
      <c r="C141" s="105"/>
      <c r="D141" s="45"/>
      <c r="E141" s="14">
        <v>980</v>
      </c>
      <c r="F141" s="14">
        <v>729</v>
      </c>
      <c r="G141" s="28">
        <f t="shared" si="2"/>
        <v>74.38775510204081</v>
      </c>
    </row>
    <row r="142" spans="1:7" ht="33.75" customHeight="1">
      <c r="A142" s="104"/>
      <c r="B142" s="7" t="s">
        <v>187</v>
      </c>
      <c r="C142" s="105"/>
      <c r="D142" s="45"/>
      <c r="E142" s="14">
        <v>0</v>
      </c>
      <c r="F142" s="14">
        <v>0</v>
      </c>
      <c r="G142" s="28" t="s">
        <v>293</v>
      </c>
    </row>
    <row r="143" spans="1:7" ht="48" customHeight="1">
      <c r="A143" s="104"/>
      <c r="B143" s="7" t="s">
        <v>191</v>
      </c>
      <c r="C143" s="105"/>
      <c r="D143" s="45"/>
      <c r="E143" s="14">
        <v>12760.8</v>
      </c>
      <c r="F143" s="14">
        <v>9269.8</v>
      </c>
      <c r="G143" s="28">
        <f t="shared" si="2"/>
        <v>72.64278101686415</v>
      </c>
    </row>
    <row r="144" spans="1:7" ht="17.25" customHeight="1">
      <c r="A144" s="104"/>
      <c r="B144" s="75" t="s">
        <v>192</v>
      </c>
      <c r="C144" s="105"/>
      <c r="D144" s="45"/>
      <c r="E144" s="14">
        <v>0</v>
      </c>
      <c r="F144" s="14">
        <v>0</v>
      </c>
      <c r="G144" s="28" t="s">
        <v>293</v>
      </c>
    </row>
    <row r="145" spans="1:7" ht="63.75" customHeight="1">
      <c r="A145" s="99">
        <v>26</v>
      </c>
      <c r="B145" s="27" t="s">
        <v>236</v>
      </c>
      <c r="C145" s="101" t="s">
        <v>23</v>
      </c>
      <c r="D145" s="45"/>
      <c r="E145" s="13">
        <f>E146</f>
        <v>235130.2</v>
      </c>
      <c r="F145" s="13">
        <f>F146</f>
        <v>81851.6</v>
      </c>
      <c r="G145" s="23">
        <f t="shared" si="2"/>
        <v>34.811181209389524</v>
      </c>
    </row>
    <row r="146" spans="1:7" ht="33.75" customHeight="1">
      <c r="A146" s="100"/>
      <c r="B146" s="75" t="s">
        <v>209</v>
      </c>
      <c r="C146" s="103"/>
      <c r="D146" s="45"/>
      <c r="E146" s="14">
        <v>235130.2</v>
      </c>
      <c r="F146" s="14">
        <v>81851.6</v>
      </c>
      <c r="G146" s="28">
        <f t="shared" si="2"/>
        <v>34.811181209389524</v>
      </c>
    </row>
    <row r="147" spans="1:7" ht="47.25" customHeight="1">
      <c r="A147" s="99">
        <v>27</v>
      </c>
      <c r="B147" s="27" t="s">
        <v>272</v>
      </c>
      <c r="C147" s="101" t="s">
        <v>16</v>
      </c>
      <c r="D147" s="45"/>
      <c r="E147" s="13">
        <f>SUM(E148:E149)</f>
        <v>435292.19999999995</v>
      </c>
      <c r="F147" s="13">
        <f>SUM(F148:F149)</f>
        <v>244512.4</v>
      </c>
      <c r="G147" s="23">
        <f t="shared" si="2"/>
        <v>56.17201502806621</v>
      </c>
    </row>
    <row r="148" spans="1:7" ht="48.75" customHeight="1">
      <c r="A148" s="100"/>
      <c r="B148" s="78" t="s">
        <v>273</v>
      </c>
      <c r="C148" s="102"/>
      <c r="D148" s="45"/>
      <c r="E148" s="14">
        <v>10536.1</v>
      </c>
      <c r="F148" s="14">
        <v>10536.1</v>
      </c>
      <c r="G148" s="28">
        <f t="shared" si="2"/>
        <v>100</v>
      </c>
    </row>
    <row r="149" spans="1:7" ht="31.5" customHeight="1">
      <c r="A149" s="100"/>
      <c r="B149" s="78" t="s">
        <v>274</v>
      </c>
      <c r="C149" s="103"/>
      <c r="D149" s="45"/>
      <c r="E149" s="14">
        <v>424756.1</v>
      </c>
      <c r="F149" s="14">
        <v>233976.3</v>
      </c>
      <c r="G149" s="28">
        <f t="shared" si="2"/>
        <v>55.08485928748287</v>
      </c>
    </row>
    <row r="150" spans="1:7" ht="18.75">
      <c r="A150" s="50"/>
      <c r="B150" s="51" t="s">
        <v>174</v>
      </c>
      <c r="C150" s="52"/>
      <c r="D150" s="53" t="e">
        <f>D10+D22+D30+D36+D41+D47+D55+D65+D69+D75+D82+D86+#REF!+D98+D104+D108++D114+D117+D121+D124+D128+#REF!</f>
        <v>#REF!</v>
      </c>
      <c r="E150" s="91">
        <f>E145+E138+E135+E128+E124+E121+E117+E114+E108+E104+E98+E95+E86+E82+E75+E69+E65+E55+E47+E41+E36+E30+E22+E10+E131+E147</f>
        <v>39021090.5</v>
      </c>
      <c r="F150" s="91">
        <f>F145+F138+F135+F128+F124+F121+F117+F114+F108+F104+F98+F95+F86+F82+F75+F69+F65+F55+F47+F41+F36+F30+F22+F10+F131+F147</f>
        <v>25386156.75</v>
      </c>
      <c r="G150" s="23">
        <f t="shared" si="2"/>
        <v>65.05752767211875</v>
      </c>
    </row>
    <row r="151" spans="1:7" ht="12.75">
      <c r="A151" s="8" t="s">
        <v>290</v>
      </c>
      <c r="B151" s="84"/>
      <c r="C151" s="84"/>
      <c r="D151" s="83"/>
      <c r="E151" s="83"/>
      <c r="F151" s="83"/>
      <c r="G151" s="83"/>
    </row>
    <row r="152" spans="1:7" ht="78" customHeight="1">
      <c r="A152" s="126" t="s">
        <v>320</v>
      </c>
      <c r="B152" s="126"/>
      <c r="C152" s="126"/>
      <c r="D152" s="126"/>
      <c r="E152" s="126"/>
      <c r="F152" s="126"/>
      <c r="G152" s="126"/>
    </row>
  </sheetData>
  <sheetProtection/>
  <mergeCells count="69">
    <mergeCell ref="A147:A149"/>
    <mergeCell ref="C147:C149"/>
    <mergeCell ref="A135:A137"/>
    <mergeCell ref="C135:C137"/>
    <mergeCell ref="A4:G4"/>
    <mergeCell ref="A5:G5"/>
    <mergeCell ref="A131:A134"/>
    <mergeCell ref="C131:C134"/>
    <mergeCell ref="A114:A115"/>
    <mergeCell ref="C114:C116"/>
    <mergeCell ref="A152:G152"/>
    <mergeCell ref="D7:G7"/>
    <mergeCell ref="A138:A144"/>
    <mergeCell ref="C138:C144"/>
    <mergeCell ref="A145:A146"/>
    <mergeCell ref="C145:C146"/>
    <mergeCell ref="A124:A127"/>
    <mergeCell ref="C124:C127"/>
    <mergeCell ref="A128:A130"/>
    <mergeCell ref="C128:C130"/>
    <mergeCell ref="A117:A120"/>
    <mergeCell ref="C117:C120"/>
    <mergeCell ref="A121:A123"/>
    <mergeCell ref="C121:C123"/>
    <mergeCell ref="A98:A103"/>
    <mergeCell ref="C98:C103"/>
    <mergeCell ref="A104:A107"/>
    <mergeCell ref="C104:C107"/>
    <mergeCell ref="A108:A111"/>
    <mergeCell ref="C108:C110"/>
    <mergeCell ref="C111:C113"/>
    <mergeCell ref="A112:A113"/>
    <mergeCell ref="A89:A91"/>
    <mergeCell ref="C89:C91"/>
    <mergeCell ref="A92:A94"/>
    <mergeCell ref="C92:C94"/>
    <mergeCell ref="A95:A97"/>
    <mergeCell ref="C95:C97"/>
    <mergeCell ref="A75:A81"/>
    <mergeCell ref="C75:C81"/>
    <mergeCell ref="A82:A85"/>
    <mergeCell ref="C82:C85"/>
    <mergeCell ref="A86:A88"/>
    <mergeCell ref="C86:C88"/>
    <mergeCell ref="A55:A64"/>
    <mergeCell ref="C55:C64"/>
    <mergeCell ref="A65:A67"/>
    <mergeCell ref="C65:C67"/>
    <mergeCell ref="A69:A74"/>
    <mergeCell ref="C69:C74"/>
    <mergeCell ref="A36:A40"/>
    <mergeCell ref="C36:C40"/>
    <mergeCell ref="A41:A46"/>
    <mergeCell ref="C41:C46"/>
    <mergeCell ref="A47:A54"/>
    <mergeCell ref="C47:C54"/>
    <mergeCell ref="A22:A26"/>
    <mergeCell ref="C22:C26"/>
    <mergeCell ref="A27:A28"/>
    <mergeCell ref="C27:C29"/>
    <mergeCell ref="A30:A35"/>
    <mergeCell ref="C30:C35"/>
    <mergeCell ref="A7:A8"/>
    <mergeCell ref="B7:B8"/>
    <mergeCell ref="C7:C8"/>
    <mergeCell ref="D8:E8"/>
    <mergeCell ref="A3:G3"/>
    <mergeCell ref="A10:A21"/>
    <mergeCell ref="C10:C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  <headerFooter differentFirst="1">
    <oddHeader>&amp;R&amp;"Times New Roman,обычный"&amp;12&amp;P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86"/>
  <sheetViews>
    <sheetView tabSelected="1" zoomScalePageLayoutView="0" workbookViewId="0" topLeftCell="A122">
      <selection activeCell="C140" sqref="C140"/>
    </sheetView>
  </sheetViews>
  <sheetFormatPr defaultColWidth="9.00390625" defaultRowHeight="12.75"/>
  <cols>
    <col min="1" max="1" width="4.625" style="0" customWidth="1"/>
    <col min="2" max="2" width="44.375" style="0" customWidth="1"/>
    <col min="3" max="3" width="17.875" style="0" customWidth="1"/>
    <col min="4" max="4" width="0.74609375" style="0" hidden="1" customWidth="1"/>
    <col min="5" max="6" width="11.125" style="0" customWidth="1"/>
    <col min="7" max="7" width="9.125" style="0" customWidth="1"/>
  </cols>
  <sheetData>
    <row r="1" spans="1:7" ht="18.75">
      <c r="A1" s="89"/>
      <c r="B1" s="89"/>
      <c r="C1" s="89"/>
      <c r="D1" s="89"/>
      <c r="E1" s="89"/>
      <c r="F1" s="89"/>
      <c r="G1" s="89" t="s">
        <v>292</v>
      </c>
    </row>
    <row r="2" spans="1:7" ht="18">
      <c r="A2" s="34"/>
      <c r="B2" s="33"/>
      <c r="C2" s="33"/>
      <c r="D2" s="38"/>
      <c r="E2" s="38"/>
      <c r="F2" s="38"/>
      <c r="G2" s="38"/>
    </row>
    <row r="3" spans="1:7" ht="18.75">
      <c r="A3" s="124" t="s">
        <v>1</v>
      </c>
      <c r="B3" s="124"/>
      <c r="C3" s="124"/>
      <c r="D3" s="124"/>
      <c r="E3" s="124"/>
      <c r="F3" s="124"/>
      <c r="G3" s="124"/>
    </row>
    <row r="4" spans="1:7" ht="18.75">
      <c r="A4" s="124" t="s">
        <v>2</v>
      </c>
      <c r="B4" s="124"/>
      <c r="C4" s="124"/>
      <c r="D4" s="124"/>
      <c r="E4" s="124"/>
      <c r="F4" s="124"/>
      <c r="G4" s="124"/>
    </row>
    <row r="5" spans="1:7" ht="18.75">
      <c r="A5" s="124" t="s">
        <v>321</v>
      </c>
      <c r="B5" s="124"/>
      <c r="C5" s="124"/>
      <c r="D5" s="124"/>
      <c r="E5" s="124"/>
      <c r="F5" s="124"/>
      <c r="G5" s="124"/>
    </row>
    <row r="6" spans="1:7" ht="18.75">
      <c r="A6" s="35"/>
      <c r="B6" s="33"/>
      <c r="C6" s="33"/>
      <c r="D6" s="38"/>
      <c r="E6" s="38"/>
      <c r="F6" s="42"/>
      <c r="G6" s="42"/>
    </row>
    <row r="7" spans="1:7" ht="51.75" customHeight="1">
      <c r="A7" s="121" t="s">
        <v>8</v>
      </c>
      <c r="B7" s="121" t="s">
        <v>10</v>
      </c>
      <c r="C7" s="121" t="s">
        <v>3</v>
      </c>
      <c r="D7" s="127" t="s">
        <v>316</v>
      </c>
      <c r="E7" s="128"/>
      <c r="F7" s="128"/>
      <c r="G7" s="129"/>
    </row>
    <row r="8" spans="1:7" ht="78.75">
      <c r="A8" s="121"/>
      <c r="B8" s="121"/>
      <c r="C8" s="121"/>
      <c r="D8" s="139" t="s">
        <v>322</v>
      </c>
      <c r="E8" s="140"/>
      <c r="F8" s="98" t="s">
        <v>323</v>
      </c>
      <c r="G8" s="19" t="s">
        <v>319</v>
      </c>
    </row>
    <row r="9" spans="1:7" ht="15.75">
      <c r="A9" s="36">
        <v>1</v>
      </c>
      <c r="B9" s="36">
        <v>2</v>
      </c>
      <c r="C9" s="36">
        <v>3</v>
      </c>
      <c r="D9" s="32">
        <v>4</v>
      </c>
      <c r="E9" s="32">
        <v>4</v>
      </c>
      <c r="F9" s="32">
        <v>5</v>
      </c>
      <c r="G9" s="32">
        <v>6</v>
      </c>
    </row>
    <row r="10" spans="1:7" ht="36.75" customHeight="1">
      <c r="A10" s="104">
        <v>1</v>
      </c>
      <c r="B10" s="6" t="s">
        <v>214</v>
      </c>
      <c r="C10" s="105" t="s">
        <v>24</v>
      </c>
      <c r="D10" s="44">
        <f>SUM(D11:D21)</f>
        <v>799009.9</v>
      </c>
      <c r="E10" s="13">
        <f>SUM(E11:E21)</f>
        <v>3386973.3</v>
      </c>
      <c r="F10" s="13">
        <f>SUM(F11:F21)</f>
        <v>454805.7</v>
      </c>
      <c r="G10" s="23">
        <f>F10/E10*100</f>
        <v>13.428086368439928</v>
      </c>
    </row>
    <row r="11" spans="1:7" ht="64.5" customHeight="1">
      <c r="A11" s="104"/>
      <c r="B11" s="7" t="s">
        <v>92</v>
      </c>
      <c r="C11" s="105"/>
      <c r="D11" s="45">
        <v>18397</v>
      </c>
      <c r="E11" s="14">
        <v>440394.8</v>
      </c>
      <c r="F11" s="14">
        <v>3832.8</v>
      </c>
      <c r="G11" s="28">
        <f>F11/E11*100</f>
        <v>0.870310003660352</v>
      </c>
    </row>
    <row r="12" spans="1:7" ht="93.75" customHeight="1">
      <c r="A12" s="104"/>
      <c r="B12" s="7" t="s">
        <v>180</v>
      </c>
      <c r="C12" s="105"/>
      <c r="D12" s="45">
        <v>423288.2</v>
      </c>
      <c r="E12" s="14">
        <v>1015120.7</v>
      </c>
      <c r="F12" s="14">
        <v>190367.3</v>
      </c>
      <c r="G12" s="28">
        <f aca="true" t="shared" si="0" ref="G12:G75">F12/E12*100</f>
        <v>18.75316895813473</v>
      </c>
    </row>
    <row r="13" spans="1:7" ht="34.5" customHeight="1">
      <c r="A13" s="104"/>
      <c r="B13" s="7" t="s">
        <v>94</v>
      </c>
      <c r="C13" s="105"/>
      <c r="D13" s="45"/>
      <c r="E13" s="14">
        <v>0</v>
      </c>
      <c r="F13" s="14">
        <v>0</v>
      </c>
      <c r="G13" s="28" t="s">
        <v>293</v>
      </c>
    </row>
    <row r="14" spans="1:7" ht="33" customHeight="1">
      <c r="A14" s="104"/>
      <c r="B14" s="7" t="s">
        <v>95</v>
      </c>
      <c r="C14" s="105"/>
      <c r="D14" s="45">
        <v>46578</v>
      </c>
      <c r="E14" s="14">
        <v>1234285.6</v>
      </c>
      <c r="F14" s="14">
        <v>84879.8</v>
      </c>
      <c r="G14" s="28">
        <f t="shared" si="0"/>
        <v>6.876836284892248</v>
      </c>
    </row>
    <row r="15" spans="1:7" ht="47.25" customHeight="1">
      <c r="A15" s="104"/>
      <c r="B15" s="7" t="s">
        <v>96</v>
      </c>
      <c r="C15" s="105"/>
      <c r="D15" s="45">
        <v>41842.6</v>
      </c>
      <c r="E15" s="14">
        <v>20825.2</v>
      </c>
      <c r="F15" s="14">
        <v>5345</v>
      </c>
      <c r="G15" s="28">
        <f t="shared" si="0"/>
        <v>25.666020014213547</v>
      </c>
    </row>
    <row r="16" spans="1:7" ht="32.25" customHeight="1">
      <c r="A16" s="104"/>
      <c r="B16" s="7" t="s">
        <v>97</v>
      </c>
      <c r="C16" s="105"/>
      <c r="D16" s="45">
        <v>19172</v>
      </c>
      <c r="E16" s="14">
        <v>67211</v>
      </c>
      <c r="F16" s="14">
        <v>9285.4</v>
      </c>
      <c r="G16" s="28">
        <f t="shared" si="0"/>
        <v>13.81529809108628</v>
      </c>
    </row>
    <row r="17" spans="1:7" ht="32.25" customHeight="1">
      <c r="A17" s="104"/>
      <c r="B17" s="7" t="s">
        <v>98</v>
      </c>
      <c r="C17" s="105"/>
      <c r="D17" s="45">
        <v>60576.4</v>
      </c>
      <c r="E17" s="14">
        <v>113708.8</v>
      </c>
      <c r="F17" s="14">
        <v>18730.3</v>
      </c>
      <c r="G17" s="28">
        <f t="shared" si="0"/>
        <v>16.47216398379017</v>
      </c>
    </row>
    <row r="18" spans="1:7" ht="52.5" customHeight="1">
      <c r="A18" s="104"/>
      <c r="B18" s="7" t="s">
        <v>99</v>
      </c>
      <c r="C18" s="105"/>
      <c r="D18" s="45">
        <v>81241</v>
      </c>
      <c r="E18" s="14">
        <v>272538.8</v>
      </c>
      <c r="F18" s="14">
        <v>111989.2</v>
      </c>
      <c r="G18" s="28">
        <f t="shared" si="0"/>
        <v>41.09110335849428</v>
      </c>
    </row>
    <row r="19" spans="1:7" ht="31.5" customHeight="1">
      <c r="A19" s="104"/>
      <c r="B19" s="7" t="s">
        <v>100</v>
      </c>
      <c r="C19" s="105"/>
      <c r="D19" s="45"/>
      <c r="E19" s="14">
        <v>84289.3</v>
      </c>
      <c r="F19" s="14">
        <v>0</v>
      </c>
      <c r="G19" s="14">
        <v>0</v>
      </c>
    </row>
    <row r="20" spans="1:7" ht="51" customHeight="1">
      <c r="A20" s="104"/>
      <c r="B20" s="7" t="s">
        <v>195</v>
      </c>
      <c r="C20" s="105"/>
      <c r="D20" s="45"/>
      <c r="E20" s="14">
        <v>0</v>
      </c>
      <c r="F20" s="14">
        <v>0</v>
      </c>
      <c r="G20" s="28" t="s">
        <v>293</v>
      </c>
    </row>
    <row r="21" spans="1:7" ht="48.75" customHeight="1">
      <c r="A21" s="104"/>
      <c r="B21" s="7" t="s">
        <v>238</v>
      </c>
      <c r="C21" s="105"/>
      <c r="D21" s="67">
        <v>107914.7</v>
      </c>
      <c r="E21" s="17">
        <v>138599.1</v>
      </c>
      <c r="F21" s="17">
        <v>30375.9</v>
      </c>
      <c r="G21" s="28">
        <f t="shared" si="0"/>
        <v>21.91637608036416</v>
      </c>
    </row>
    <row r="22" spans="1:7" ht="33.75" customHeight="1">
      <c r="A22" s="104">
        <v>2</v>
      </c>
      <c r="B22" s="6" t="s">
        <v>237</v>
      </c>
      <c r="C22" s="105" t="s">
        <v>11</v>
      </c>
      <c r="D22" s="44">
        <f>SUM(D23:D27)</f>
        <v>4981478.399999999</v>
      </c>
      <c r="E22" s="13">
        <f>SUM(E23:E29)</f>
        <v>9600197.4</v>
      </c>
      <c r="F22" s="13">
        <f>SUM(F23:F29)</f>
        <v>2012227.68</v>
      </c>
      <c r="G22" s="23">
        <f t="shared" si="0"/>
        <v>20.960274004365782</v>
      </c>
    </row>
    <row r="23" spans="1:7" ht="64.5" customHeight="1">
      <c r="A23" s="104"/>
      <c r="B23" s="7" t="s">
        <v>51</v>
      </c>
      <c r="C23" s="105"/>
      <c r="D23" s="45">
        <v>4819617.8</v>
      </c>
      <c r="E23" s="14">
        <v>8230598.4</v>
      </c>
      <c r="F23" s="14">
        <v>1839284.2</v>
      </c>
      <c r="G23" s="28">
        <f t="shared" si="0"/>
        <v>22.346907364596962</v>
      </c>
    </row>
    <row r="24" spans="1:7" ht="32.25" customHeight="1">
      <c r="A24" s="104"/>
      <c r="B24" s="7" t="s">
        <v>52</v>
      </c>
      <c r="C24" s="105"/>
      <c r="D24" s="45">
        <v>14775.8</v>
      </c>
      <c r="E24" s="14">
        <v>5473.8</v>
      </c>
      <c r="F24" s="14">
        <v>692.2</v>
      </c>
      <c r="G24" s="28">
        <f t="shared" si="0"/>
        <v>12.645694033395447</v>
      </c>
    </row>
    <row r="25" spans="1:7" ht="34.5" customHeight="1">
      <c r="A25" s="104"/>
      <c r="B25" s="7" t="s">
        <v>53</v>
      </c>
      <c r="C25" s="105"/>
      <c r="D25" s="45">
        <v>0</v>
      </c>
      <c r="E25" s="14">
        <v>0</v>
      </c>
      <c r="F25" s="14">
        <v>0</v>
      </c>
      <c r="G25" s="28" t="s">
        <v>166</v>
      </c>
    </row>
    <row r="26" spans="1:7" ht="46.5" customHeight="1">
      <c r="A26" s="104"/>
      <c r="B26" s="71" t="s">
        <v>54</v>
      </c>
      <c r="C26" s="105"/>
      <c r="D26" s="70">
        <v>98195.7</v>
      </c>
      <c r="E26" s="90">
        <v>220544.7</v>
      </c>
      <c r="F26" s="90">
        <v>6183.9</v>
      </c>
      <c r="G26" s="28">
        <f t="shared" si="0"/>
        <v>2.803921381923936</v>
      </c>
    </row>
    <row r="27" spans="1:7" ht="66.75" customHeight="1">
      <c r="A27" s="104"/>
      <c r="B27" s="7" t="s">
        <v>239</v>
      </c>
      <c r="C27" s="101" t="s">
        <v>11</v>
      </c>
      <c r="D27" s="45">
        <v>48889.100000000006</v>
      </c>
      <c r="E27" s="14">
        <v>70571.9</v>
      </c>
      <c r="F27" s="14">
        <v>15178.1</v>
      </c>
      <c r="G27" s="28">
        <f t="shared" si="0"/>
        <v>21.507285477647624</v>
      </c>
    </row>
    <row r="28" spans="1:7" ht="33.75" customHeight="1">
      <c r="A28" s="104"/>
      <c r="B28" s="7" t="s">
        <v>181</v>
      </c>
      <c r="C28" s="102"/>
      <c r="D28" s="45"/>
      <c r="E28" s="14">
        <v>21805.7</v>
      </c>
      <c r="F28" s="14">
        <v>460.2</v>
      </c>
      <c r="G28" s="28">
        <f t="shared" si="0"/>
        <v>2.1104573574799246</v>
      </c>
    </row>
    <row r="29" spans="1:7" ht="33" customHeight="1">
      <c r="A29" s="15"/>
      <c r="B29" s="7" t="s">
        <v>255</v>
      </c>
      <c r="C29" s="103"/>
      <c r="D29" s="45"/>
      <c r="E29" s="14">
        <v>1051202.9</v>
      </c>
      <c r="F29" s="14">
        <v>150429.08</v>
      </c>
      <c r="G29" s="28">
        <f t="shared" si="0"/>
        <v>14.310185027077074</v>
      </c>
    </row>
    <row r="30" spans="1:7" ht="50.25" customHeight="1">
      <c r="A30" s="104">
        <v>3</v>
      </c>
      <c r="B30" s="6" t="s">
        <v>215</v>
      </c>
      <c r="C30" s="105" t="s">
        <v>170</v>
      </c>
      <c r="D30" s="44">
        <f>SUM(D31:D35)</f>
        <v>3362850.6</v>
      </c>
      <c r="E30" s="13">
        <f>SUM(E31:E35)</f>
        <v>6358288.300000001</v>
      </c>
      <c r="F30" s="13">
        <f>SUM(F31:F35)</f>
        <v>1800593.7</v>
      </c>
      <c r="G30" s="23">
        <f t="shared" si="0"/>
        <v>28.318843296237446</v>
      </c>
    </row>
    <row r="31" spans="1:7" ht="36" customHeight="1">
      <c r="A31" s="104"/>
      <c r="B31" s="7" t="s">
        <v>57</v>
      </c>
      <c r="C31" s="105"/>
      <c r="D31" s="45">
        <v>1791541.7</v>
      </c>
      <c r="E31" s="14">
        <v>2124513.7</v>
      </c>
      <c r="F31" s="14">
        <v>636178.7</v>
      </c>
      <c r="G31" s="28">
        <f t="shared" si="0"/>
        <v>29.944673927026212</v>
      </c>
    </row>
    <row r="32" spans="1:7" ht="35.25" customHeight="1">
      <c r="A32" s="104"/>
      <c r="B32" s="7" t="s">
        <v>58</v>
      </c>
      <c r="C32" s="105"/>
      <c r="D32" s="45">
        <v>583313</v>
      </c>
      <c r="E32" s="14">
        <v>772644.6</v>
      </c>
      <c r="F32" s="14">
        <v>194528.5</v>
      </c>
      <c r="G32" s="28">
        <f t="shared" si="0"/>
        <v>25.17697011019038</v>
      </c>
    </row>
    <row r="33" spans="1:7" ht="31.5" customHeight="1">
      <c r="A33" s="104"/>
      <c r="B33" s="7" t="s">
        <v>59</v>
      </c>
      <c r="C33" s="105"/>
      <c r="D33" s="45">
        <v>836741.9</v>
      </c>
      <c r="E33" s="14">
        <v>3285219</v>
      </c>
      <c r="F33" s="14">
        <v>936153.8</v>
      </c>
      <c r="G33" s="28">
        <f t="shared" si="0"/>
        <v>28.495932843442095</v>
      </c>
    </row>
    <row r="34" spans="1:7" ht="62.25" customHeight="1">
      <c r="A34" s="104"/>
      <c r="B34" s="7" t="s">
        <v>60</v>
      </c>
      <c r="C34" s="105"/>
      <c r="D34" s="45">
        <v>1203</v>
      </c>
      <c r="E34" s="14">
        <v>1145</v>
      </c>
      <c r="F34" s="14">
        <v>0</v>
      </c>
      <c r="G34" s="14">
        <f t="shared" si="0"/>
        <v>0</v>
      </c>
    </row>
    <row r="35" spans="1:7" ht="64.5" customHeight="1">
      <c r="A35" s="104"/>
      <c r="B35" s="7" t="s">
        <v>240</v>
      </c>
      <c r="C35" s="105"/>
      <c r="D35" s="45">
        <v>150051</v>
      </c>
      <c r="E35" s="14">
        <v>174766</v>
      </c>
      <c r="F35" s="14">
        <v>33732.7</v>
      </c>
      <c r="G35" s="28">
        <f t="shared" si="0"/>
        <v>19.30163761830104</v>
      </c>
    </row>
    <row r="36" spans="1:7" ht="81" customHeight="1">
      <c r="A36" s="104">
        <v>4</v>
      </c>
      <c r="B36" s="6" t="s">
        <v>216</v>
      </c>
      <c r="C36" s="105" t="s">
        <v>23</v>
      </c>
      <c r="D36" s="44">
        <f>SUM(D37:D40)</f>
        <v>870501.9</v>
      </c>
      <c r="E36" s="13">
        <f>SUM(E37:E40)</f>
        <v>3280517</v>
      </c>
      <c r="F36" s="13">
        <f>SUM(F37:F40)</f>
        <v>644094.4</v>
      </c>
      <c r="G36" s="23">
        <f t="shared" si="0"/>
        <v>19.633929651942058</v>
      </c>
    </row>
    <row r="37" spans="1:7" ht="33.75" customHeight="1">
      <c r="A37" s="104"/>
      <c r="B37" s="7" t="s">
        <v>88</v>
      </c>
      <c r="C37" s="105"/>
      <c r="D37" s="45" t="s">
        <v>166</v>
      </c>
      <c r="E37" s="14">
        <v>0</v>
      </c>
      <c r="F37" s="14">
        <v>0</v>
      </c>
      <c r="G37" s="28" t="s">
        <v>293</v>
      </c>
    </row>
    <row r="38" spans="1:7" ht="33.75" customHeight="1">
      <c r="A38" s="104"/>
      <c r="B38" s="7" t="s">
        <v>89</v>
      </c>
      <c r="C38" s="105"/>
      <c r="D38" s="45">
        <v>804333.6</v>
      </c>
      <c r="E38" s="14">
        <v>1601101.5</v>
      </c>
      <c r="F38" s="14">
        <v>96644.5</v>
      </c>
      <c r="G38" s="28">
        <f t="shared" si="0"/>
        <v>6.036125754675766</v>
      </c>
    </row>
    <row r="39" spans="1:7" ht="63.75" customHeight="1">
      <c r="A39" s="99"/>
      <c r="B39" s="7" t="s">
        <v>90</v>
      </c>
      <c r="C39" s="101"/>
      <c r="D39" s="45">
        <v>3800</v>
      </c>
      <c r="E39" s="14">
        <v>1576398.5</v>
      </c>
      <c r="F39" s="14">
        <v>527945.9</v>
      </c>
      <c r="G39" s="28">
        <f t="shared" si="0"/>
        <v>33.490637043869306</v>
      </c>
    </row>
    <row r="40" spans="1:7" ht="97.5" customHeight="1">
      <c r="A40" s="112"/>
      <c r="B40" s="82" t="s">
        <v>241</v>
      </c>
      <c r="C40" s="103"/>
      <c r="D40" s="45">
        <v>62368.3</v>
      </c>
      <c r="E40" s="14">
        <v>103017</v>
      </c>
      <c r="F40" s="14">
        <v>19504</v>
      </c>
      <c r="G40" s="28">
        <f t="shared" si="0"/>
        <v>18.93279749944184</v>
      </c>
    </row>
    <row r="41" spans="1:7" ht="49.5" customHeight="1">
      <c r="A41" s="104">
        <v>5</v>
      </c>
      <c r="B41" s="6" t="s">
        <v>280</v>
      </c>
      <c r="C41" s="105" t="s">
        <v>168</v>
      </c>
      <c r="D41" s="44">
        <f>SUM(D42:D45)</f>
        <v>275673.7</v>
      </c>
      <c r="E41" s="13">
        <f>SUM(E42+E43+E44+E45+E46)</f>
        <v>555574.6</v>
      </c>
      <c r="F41" s="13">
        <f>SUM(F42+F43+F44+F45+F46)</f>
        <v>127369.09999999999</v>
      </c>
      <c r="G41" s="23">
        <f t="shared" si="0"/>
        <v>22.925652108645714</v>
      </c>
    </row>
    <row r="42" spans="1:7" ht="49.5" customHeight="1">
      <c r="A42" s="104"/>
      <c r="B42" s="7" t="s">
        <v>167</v>
      </c>
      <c r="C42" s="105"/>
      <c r="D42" s="45">
        <v>177390.1</v>
      </c>
      <c r="E42" s="14">
        <v>424973.4</v>
      </c>
      <c r="F42" s="14">
        <v>100897.4</v>
      </c>
      <c r="G42" s="28">
        <f t="shared" si="0"/>
        <v>23.742050678936607</v>
      </c>
    </row>
    <row r="43" spans="1:7" ht="63.75" customHeight="1">
      <c r="A43" s="104"/>
      <c r="B43" s="71" t="s">
        <v>175</v>
      </c>
      <c r="C43" s="105"/>
      <c r="D43" s="70">
        <v>50</v>
      </c>
      <c r="E43" s="90">
        <v>120</v>
      </c>
      <c r="F43" s="90">
        <v>25</v>
      </c>
      <c r="G43" s="28">
        <f t="shared" si="0"/>
        <v>20.833333333333336</v>
      </c>
    </row>
    <row r="44" spans="1:7" ht="65.25" customHeight="1">
      <c r="A44" s="104"/>
      <c r="B44" s="7" t="s">
        <v>242</v>
      </c>
      <c r="C44" s="105"/>
      <c r="D44" s="45">
        <v>97873.6</v>
      </c>
      <c r="E44" s="14">
        <v>130116.2</v>
      </c>
      <c r="F44" s="14">
        <v>26431.3</v>
      </c>
      <c r="G44" s="28">
        <f t="shared" si="0"/>
        <v>20.313611986824085</v>
      </c>
    </row>
    <row r="45" spans="1:7" ht="35.25" customHeight="1">
      <c r="A45" s="104"/>
      <c r="B45" s="7" t="s">
        <v>203</v>
      </c>
      <c r="C45" s="105"/>
      <c r="D45" s="45">
        <v>360</v>
      </c>
      <c r="E45" s="14">
        <v>215</v>
      </c>
      <c r="F45" s="14">
        <v>15.4</v>
      </c>
      <c r="G45" s="28">
        <f t="shared" si="0"/>
        <v>7.162790697674419</v>
      </c>
    </row>
    <row r="46" spans="1:7" ht="33.75" customHeight="1">
      <c r="A46" s="99"/>
      <c r="B46" s="7" t="s">
        <v>201</v>
      </c>
      <c r="C46" s="101"/>
      <c r="D46" s="87"/>
      <c r="E46" s="14">
        <v>150</v>
      </c>
      <c r="F46" s="14">
        <v>0</v>
      </c>
      <c r="G46" s="28" t="s">
        <v>293</v>
      </c>
    </row>
    <row r="47" spans="1:7" ht="96" customHeight="1">
      <c r="A47" s="24">
        <v>6</v>
      </c>
      <c r="B47" s="141" t="s">
        <v>218</v>
      </c>
      <c r="C47" s="96" t="s">
        <v>198</v>
      </c>
      <c r="D47" s="143">
        <f>SUM(D49:D54)</f>
        <v>295575.7</v>
      </c>
      <c r="E47" s="13">
        <f>SUM(E48:E54)</f>
        <v>367139.9</v>
      </c>
      <c r="F47" s="13">
        <f>SUM(F48:F54)</f>
        <v>84930.40000000001</v>
      </c>
      <c r="G47" s="23">
        <f t="shared" si="0"/>
        <v>23.132980098322193</v>
      </c>
    </row>
    <row r="48" spans="1:7" ht="65.25" customHeight="1">
      <c r="A48" s="25"/>
      <c r="B48" s="142" t="s">
        <v>204</v>
      </c>
      <c r="C48" s="97"/>
      <c r="D48" s="143"/>
      <c r="E48" s="14">
        <v>21132.8</v>
      </c>
      <c r="F48" s="14">
        <v>2718.8</v>
      </c>
      <c r="G48" s="28">
        <f t="shared" si="0"/>
        <v>12.86530890369473</v>
      </c>
    </row>
    <row r="49" spans="1:7" ht="81.75" customHeight="1">
      <c r="A49" s="25"/>
      <c r="B49" s="142" t="s">
        <v>325</v>
      </c>
      <c r="C49" s="97"/>
      <c r="D49" s="144">
        <v>1993.2</v>
      </c>
      <c r="E49" s="14">
        <v>4578</v>
      </c>
      <c r="F49" s="14">
        <v>2082</v>
      </c>
      <c r="G49" s="28">
        <f t="shared" si="0"/>
        <v>45.478374836173</v>
      </c>
    </row>
    <row r="50" spans="1:7" ht="31.5" customHeight="1">
      <c r="A50" s="25"/>
      <c r="B50" s="142" t="s">
        <v>133</v>
      </c>
      <c r="C50" s="97"/>
      <c r="D50" s="144"/>
      <c r="E50" s="14">
        <v>230003.6</v>
      </c>
      <c r="F50" s="14">
        <v>56146.8</v>
      </c>
      <c r="G50" s="28">
        <f t="shared" si="0"/>
        <v>24.411270084468246</v>
      </c>
    </row>
    <row r="51" spans="1:7" ht="50.25" customHeight="1">
      <c r="A51" s="26"/>
      <c r="B51" s="142" t="s">
        <v>134</v>
      </c>
      <c r="C51" s="72"/>
      <c r="D51" s="144"/>
      <c r="E51" s="14">
        <v>0</v>
      </c>
      <c r="F51" s="14">
        <v>0</v>
      </c>
      <c r="G51" s="28" t="s">
        <v>293</v>
      </c>
    </row>
    <row r="52" spans="1:7" ht="67.5" customHeight="1">
      <c r="A52" s="24"/>
      <c r="B52" s="142" t="s">
        <v>205</v>
      </c>
      <c r="C52" s="96"/>
      <c r="D52" s="144"/>
      <c r="E52" s="14">
        <v>82932.5</v>
      </c>
      <c r="F52" s="14">
        <v>18828.8</v>
      </c>
      <c r="G52" s="28">
        <f t="shared" si="0"/>
        <v>22.703765110179965</v>
      </c>
    </row>
    <row r="53" spans="1:7" ht="51" customHeight="1">
      <c r="A53" s="25"/>
      <c r="B53" s="142" t="s">
        <v>171</v>
      </c>
      <c r="C53" s="97"/>
      <c r="D53" s="144"/>
      <c r="E53" s="14">
        <v>600</v>
      </c>
      <c r="F53" s="14">
        <v>0</v>
      </c>
      <c r="G53" s="14">
        <f t="shared" si="0"/>
        <v>0</v>
      </c>
    </row>
    <row r="54" spans="1:7" ht="108.75" customHeight="1">
      <c r="A54" s="26"/>
      <c r="B54" s="142" t="s">
        <v>243</v>
      </c>
      <c r="C54" s="72"/>
      <c r="D54" s="144">
        <v>293582.5</v>
      </c>
      <c r="E54" s="14">
        <v>27893</v>
      </c>
      <c r="F54" s="14">
        <v>5154</v>
      </c>
      <c r="G54" s="28">
        <f t="shared" si="0"/>
        <v>18.477754275266197</v>
      </c>
    </row>
    <row r="55" spans="1:7" ht="33.75" customHeight="1">
      <c r="A55" s="100">
        <v>7</v>
      </c>
      <c r="B55" s="6" t="s">
        <v>219</v>
      </c>
      <c r="C55" s="102" t="s">
        <v>13</v>
      </c>
      <c r="D55" s="44">
        <f>SUM(D56:D64)</f>
        <v>531520.4</v>
      </c>
      <c r="E55" s="13">
        <f>SUM(E56:E64)</f>
        <v>1375260.24</v>
      </c>
      <c r="F55" s="13">
        <f>SUM(F56:F64)</f>
        <v>447064.28</v>
      </c>
      <c r="G55" s="23">
        <f t="shared" si="0"/>
        <v>32.507613249983876</v>
      </c>
    </row>
    <row r="56" spans="1:7" ht="36.75" customHeight="1">
      <c r="A56" s="100"/>
      <c r="B56" s="7" t="s">
        <v>66</v>
      </c>
      <c r="C56" s="102"/>
      <c r="D56" s="45">
        <v>217138</v>
      </c>
      <c r="E56" s="14">
        <v>430707.8</v>
      </c>
      <c r="F56" s="14">
        <v>113294.16</v>
      </c>
      <c r="G56" s="28">
        <f t="shared" si="0"/>
        <v>26.304181164121015</v>
      </c>
    </row>
    <row r="57" spans="1:7" ht="48.75" customHeight="1">
      <c r="A57" s="100"/>
      <c r="B57" s="7" t="s">
        <v>104</v>
      </c>
      <c r="C57" s="102"/>
      <c r="D57" s="45">
        <v>15581</v>
      </c>
      <c r="E57" s="14">
        <v>96613.7</v>
      </c>
      <c r="F57" s="14">
        <v>16588.85</v>
      </c>
      <c r="G57" s="28">
        <f t="shared" si="0"/>
        <v>17.170287443706222</v>
      </c>
    </row>
    <row r="58" spans="1:7" ht="96.75" customHeight="1">
      <c r="A58" s="100"/>
      <c r="B58" s="7" t="s">
        <v>176</v>
      </c>
      <c r="C58" s="102"/>
      <c r="D58" s="45">
        <v>6505</v>
      </c>
      <c r="E58" s="14">
        <v>8273.5</v>
      </c>
      <c r="F58" s="14">
        <v>1775</v>
      </c>
      <c r="G58" s="28">
        <f t="shared" si="0"/>
        <v>21.454040007252072</v>
      </c>
    </row>
    <row r="59" spans="1:7" ht="35.25" customHeight="1">
      <c r="A59" s="100"/>
      <c r="B59" s="7" t="s">
        <v>105</v>
      </c>
      <c r="C59" s="102"/>
      <c r="D59" s="45">
        <v>109913.4</v>
      </c>
      <c r="E59" s="14">
        <v>257419.7</v>
      </c>
      <c r="F59" s="14">
        <v>66034.7</v>
      </c>
      <c r="G59" s="28">
        <f t="shared" si="0"/>
        <v>25.652543297968254</v>
      </c>
    </row>
    <row r="60" spans="1:7" ht="21.75" customHeight="1">
      <c r="A60" s="100"/>
      <c r="B60" s="7" t="s">
        <v>106</v>
      </c>
      <c r="C60" s="102"/>
      <c r="D60" s="45">
        <v>43525</v>
      </c>
      <c r="E60" s="14">
        <v>90152.5</v>
      </c>
      <c r="F60" s="14">
        <v>22183.7</v>
      </c>
      <c r="G60" s="28">
        <f t="shared" si="0"/>
        <v>24.606860597321205</v>
      </c>
    </row>
    <row r="61" spans="1:7" ht="30.75" customHeight="1">
      <c r="A61" s="100"/>
      <c r="B61" s="7" t="s">
        <v>107</v>
      </c>
      <c r="C61" s="102"/>
      <c r="D61" s="45">
        <v>46858</v>
      </c>
      <c r="E61" s="14">
        <v>81780.8</v>
      </c>
      <c r="F61" s="14">
        <v>18158.57</v>
      </c>
      <c r="G61" s="28">
        <f t="shared" si="0"/>
        <v>22.203952516972198</v>
      </c>
    </row>
    <row r="62" spans="1:7" ht="66" customHeight="1">
      <c r="A62" s="100"/>
      <c r="B62" s="7" t="s">
        <v>162</v>
      </c>
      <c r="C62" s="102"/>
      <c r="D62" s="45">
        <v>80000</v>
      </c>
      <c r="E62" s="14">
        <v>26861.2</v>
      </c>
      <c r="F62" s="14">
        <v>3229.3</v>
      </c>
      <c r="G62" s="28">
        <f t="shared" si="0"/>
        <v>12.022173246169196</v>
      </c>
    </row>
    <row r="63" spans="1:7" ht="33.75" customHeight="1">
      <c r="A63" s="100"/>
      <c r="B63" s="7" t="s">
        <v>110</v>
      </c>
      <c r="C63" s="102"/>
      <c r="D63" s="45">
        <v>0</v>
      </c>
      <c r="E63" s="14">
        <v>376268.04</v>
      </c>
      <c r="F63" s="14">
        <v>205800</v>
      </c>
      <c r="G63" s="28">
        <f t="shared" si="0"/>
        <v>54.69505196348858</v>
      </c>
    </row>
    <row r="64" spans="1:7" ht="66" customHeight="1">
      <c r="A64" s="112"/>
      <c r="B64" s="7" t="s">
        <v>329</v>
      </c>
      <c r="C64" s="103"/>
      <c r="D64" s="45">
        <v>12000</v>
      </c>
      <c r="E64" s="14">
        <v>7183</v>
      </c>
      <c r="F64" s="14">
        <v>0</v>
      </c>
      <c r="G64" s="14">
        <f t="shared" si="0"/>
        <v>0</v>
      </c>
    </row>
    <row r="65" spans="1:7" ht="49.5" customHeight="1">
      <c r="A65" s="99">
        <v>8</v>
      </c>
      <c r="B65" s="6" t="s">
        <v>220</v>
      </c>
      <c r="C65" s="96" t="s">
        <v>193</v>
      </c>
      <c r="D65" s="44">
        <f>SUM(D66:D68)</f>
        <v>25374</v>
      </c>
      <c r="E65" s="13">
        <f>SUM(E66:E68)</f>
        <v>46905.1</v>
      </c>
      <c r="F65" s="13">
        <f>SUM(F66:F68)</f>
        <v>10863.6</v>
      </c>
      <c r="G65" s="23">
        <f t="shared" si="0"/>
        <v>23.16080767336601</v>
      </c>
    </row>
    <row r="66" spans="1:7" ht="33.75" customHeight="1">
      <c r="A66" s="100"/>
      <c r="B66" s="7" t="s">
        <v>81</v>
      </c>
      <c r="C66" s="97"/>
      <c r="D66" s="45">
        <v>414</v>
      </c>
      <c r="E66" s="14">
        <v>414</v>
      </c>
      <c r="F66" s="14">
        <v>26.1</v>
      </c>
      <c r="G66" s="28">
        <f t="shared" si="0"/>
        <v>6.304347826086956</v>
      </c>
    </row>
    <row r="67" spans="1:7" ht="33.75" customHeight="1">
      <c r="A67" s="112"/>
      <c r="B67" s="7" t="s">
        <v>294</v>
      </c>
      <c r="C67" s="72"/>
      <c r="D67" s="45"/>
      <c r="E67" s="14"/>
      <c r="F67" s="14"/>
      <c r="G67" s="28" t="s">
        <v>293</v>
      </c>
    </row>
    <row r="68" spans="1:7" ht="81.75" customHeight="1">
      <c r="A68" s="22"/>
      <c r="B68" s="79" t="s">
        <v>295</v>
      </c>
      <c r="C68" s="5"/>
      <c r="D68" s="80">
        <v>24960</v>
      </c>
      <c r="E68" s="90">
        <v>46491.1</v>
      </c>
      <c r="F68" s="90">
        <v>10837.5</v>
      </c>
      <c r="G68" s="28">
        <f t="shared" si="0"/>
        <v>23.31091327157241</v>
      </c>
    </row>
    <row r="69" spans="1:7" ht="67.5" customHeight="1">
      <c r="A69" s="104">
        <v>9</v>
      </c>
      <c r="B69" s="6" t="s">
        <v>221</v>
      </c>
      <c r="C69" s="103" t="s">
        <v>199</v>
      </c>
      <c r="D69" s="44">
        <f>SUM(D71:D74)</f>
        <v>46181.1</v>
      </c>
      <c r="E69" s="13">
        <f>SUM(E70:E74)</f>
        <v>49761.7</v>
      </c>
      <c r="F69" s="13">
        <f>SUM(F70:F74)</f>
        <v>4481.8</v>
      </c>
      <c r="G69" s="23">
        <f t="shared" si="0"/>
        <v>9.006525098620024</v>
      </c>
    </row>
    <row r="70" spans="1:7" ht="51" customHeight="1">
      <c r="A70" s="104"/>
      <c r="B70" s="7" t="s">
        <v>330</v>
      </c>
      <c r="C70" s="105"/>
      <c r="D70" s="44"/>
      <c r="E70" s="14">
        <v>4431.8</v>
      </c>
      <c r="F70" s="14">
        <v>0</v>
      </c>
      <c r="G70" s="14">
        <f t="shared" si="0"/>
        <v>0</v>
      </c>
    </row>
    <row r="71" spans="1:7" ht="48" customHeight="1">
      <c r="A71" s="104"/>
      <c r="B71" s="7" t="s">
        <v>136</v>
      </c>
      <c r="C71" s="105"/>
      <c r="D71" s="45">
        <v>900</v>
      </c>
      <c r="E71" s="14">
        <v>664.1</v>
      </c>
      <c r="F71" s="14">
        <v>0</v>
      </c>
      <c r="G71" s="14">
        <f t="shared" si="0"/>
        <v>0</v>
      </c>
    </row>
    <row r="72" spans="1:7" ht="50.25" customHeight="1">
      <c r="A72" s="104"/>
      <c r="B72" s="7" t="s">
        <v>137</v>
      </c>
      <c r="C72" s="105"/>
      <c r="D72" s="45">
        <v>15584.1</v>
      </c>
      <c r="E72" s="14">
        <v>24572.8</v>
      </c>
      <c r="F72" s="14">
        <v>1117.4</v>
      </c>
      <c r="G72" s="28">
        <f t="shared" si="0"/>
        <v>4.547304336502149</v>
      </c>
    </row>
    <row r="73" spans="1:7" ht="32.25" customHeight="1">
      <c r="A73" s="104"/>
      <c r="B73" s="7" t="s">
        <v>138</v>
      </c>
      <c r="C73" s="105"/>
      <c r="D73" s="45">
        <v>2156</v>
      </c>
      <c r="E73" s="14">
        <v>2155</v>
      </c>
      <c r="F73" s="14">
        <v>15</v>
      </c>
      <c r="G73" s="28">
        <f t="shared" si="0"/>
        <v>0.6960556844547563</v>
      </c>
    </row>
    <row r="74" spans="1:7" ht="78.75" customHeight="1">
      <c r="A74" s="104"/>
      <c r="B74" s="7" t="s">
        <v>244</v>
      </c>
      <c r="C74" s="105"/>
      <c r="D74" s="45">
        <v>27541</v>
      </c>
      <c r="E74" s="14">
        <v>17938</v>
      </c>
      <c r="F74" s="14">
        <v>3349.4</v>
      </c>
      <c r="G74" s="28">
        <f t="shared" si="0"/>
        <v>18.672092763964766</v>
      </c>
    </row>
    <row r="75" spans="1:7" ht="67.5" customHeight="1">
      <c r="A75" s="99">
        <v>10</v>
      </c>
      <c r="B75" s="6" t="s">
        <v>297</v>
      </c>
      <c r="C75" s="101" t="s">
        <v>211</v>
      </c>
      <c r="D75" s="44">
        <f>D76+D77+D78+D81</f>
        <v>269802.2</v>
      </c>
      <c r="E75" s="13">
        <f>E76+E77+E78+E79+E80+E81</f>
        <v>573121.4999999999</v>
      </c>
      <c r="F75" s="94">
        <f>F76+F77+F78+F79+F80+F81</f>
        <v>93771.07</v>
      </c>
      <c r="G75" s="23">
        <f t="shared" si="0"/>
        <v>16.361464366630816</v>
      </c>
    </row>
    <row r="76" spans="1:7" ht="36" customHeight="1">
      <c r="A76" s="100"/>
      <c r="B76" s="7" t="s">
        <v>71</v>
      </c>
      <c r="C76" s="102"/>
      <c r="D76" s="67">
        <v>157680</v>
      </c>
      <c r="E76" s="17">
        <v>289016.3</v>
      </c>
      <c r="F76" s="95">
        <v>43470.6</v>
      </c>
      <c r="G76" s="28">
        <f aca="true" t="shared" si="1" ref="G76:G140">F76/E76*100</f>
        <v>15.040881777256162</v>
      </c>
    </row>
    <row r="77" spans="1:7" ht="51.75" customHeight="1">
      <c r="A77" s="100"/>
      <c r="B77" s="7" t="s">
        <v>298</v>
      </c>
      <c r="C77" s="102"/>
      <c r="D77" s="67">
        <v>75602.2</v>
      </c>
      <c r="E77" s="17">
        <v>153917.3</v>
      </c>
      <c r="F77" s="95">
        <v>33999</v>
      </c>
      <c r="G77" s="28">
        <f t="shared" si="1"/>
        <v>22.089134879574942</v>
      </c>
    </row>
    <row r="78" spans="1:7" ht="48" customHeight="1">
      <c r="A78" s="100"/>
      <c r="B78" s="7" t="s">
        <v>281</v>
      </c>
      <c r="C78" s="102"/>
      <c r="D78" s="67">
        <v>14900</v>
      </c>
      <c r="E78" s="17">
        <v>24026</v>
      </c>
      <c r="F78" s="95">
        <v>263</v>
      </c>
      <c r="G78" s="28">
        <f t="shared" si="1"/>
        <v>1.0946474652459837</v>
      </c>
    </row>
    <row r="79" spans="1:7" ht="79.5" customHeight="1">
      <c r="A79" s="100"/>
      <c r="B79" s="7" t="s">
        <v>324</v>
      </c>
      <c r="C79" s="102"/>
      <c r="D79" s="67"/>
      <c r="E79" s="17">
        <v>34861</v>
      </c>
      <c r="F79" s="95">
        <v>6458.3</v>
      </c>
      <c r="G79" s="28">
        <f t="shared" si="1"/>
        <v>18.525859843377987</v>
      </c>
    </row>
    <row r="80" spans="1:7" ht="50.25" customHeight="1">
      <c r="A80" s="100"/>
      <c r="B80" s="7" t="s">
        <v>55</v>
      </c>
      <c r="C80" s="102"/>
      <c r="D80" s="67"/>
      <c r="E80" s="17">
        <v>69310.2</v>
      </c>
      <c r="F80" s="95">
        <v>9516.07</v>
      </c>
      <c r="G80" s="28">
        <f t="shared" si="1"/>
        <v>13.729681922718445</v>
      </c>
    </row>
    <row r="81" spans="1:7" ht="48" customHeight="1">
      <c r="A81" s="112"/>
      <c r="B81" s="7" t="s">
        <v>331</v>
      </c>
      <c r="C81" s="103"/>
      <c r="D81" s="67">
        <v>21620</v>
      </c>
      <c r="E81" s="17">
        <v>1990.7</v>
      </c>
      <c r="F81" s="95">
        <v>64.1</v>
      </c>
      <c r="G81" s="28">
        <f t="shared" si="1"/>
        <v>3.219972873863465</v>
      </c>
    </row>
    <row r="82" spans="1:7" ht="51" customHeight="1">
      <c r="A82" s="99">
        <v>11</v>
      </c>
      <c r="B82" s="6" t="s">
        <v>222</v>
      </c>
      <c r="C82" s="105" t="s">
        <v>6</v>
      </c>
      <c r="D82" s="44">
        <f>SUM(D83:D85)</f>
        <v>107288</v>
      </c>
      <c r="E82" s="13">
        <f>SUM(E83:E85)</f>
        <v>177294.56</v>
      </c>
      <c r="F82" s="13">
        <f>SUM(F83:F85)-0.043</f>
        <v>36718.557</v>
      </c>
      <c r="G82" s="23">
        <f t="shared" si="1"/>
        <v>20.71048147218956</v>
      </c>
    </row>
    <row r="83" spans="1:7" ht="66.75" customHeight="1">
      <c r="A83" s="100"/>
      <c r="B83" s="7" t="s">
        <v>85</v>
      </c>
      <c r="C83" s="105"/>
      <c r="D83" s="45">
        <v>95493</v>
      </c>
      <c r="E83" s="14">
        <v>154844.8</v>
      </c>
      <c r="F83" s="14">
        <v>33903.1</v>
      </c>
      <c r="G83" s="28">
        <f t="shared" si="1"/>
        <v>21.894890884291883</v>
      </c>
    </row>
    <row r="84" spans="1:7" ht="64.5" customHeight="1">
      <c r="A84" s="100"/>
      <c r="B84" s="7" t="s">
        <v>86</v>
      </c>
      <c r="C84" s="105"/>
      <c r="D84" s="45">
        <v>0</v>
      </c>
      <c r="E84" s="14">
        <v>8493.6</v>
      </c>
      <c r="F84" s="14">
        <v>0</v>
      </c>
      <c r="G84" s="14">
        <f t="shared" si="1"/>
        <v>0</v>
      </c>
    </row>
    <row r="85" spans="1:7" ht="66" customHeight="1">
      <c r="A85" s="112"/>
      <c r="B85" s="71" t="s">
        <v>247</v>
      </c>
      <c r="C85" s="105"/>
      <c r="D85" s="70">
        <v>11795</v>
      </c>
      <c r="E85" s="90">
        <v>13956.16</v>
      </c>
      <c r="F85" s="90">
        <v>2815.5</v>
      </c>
      <c r="G85" s="28">
        <f t="shared" si="1"/>
        <v>20.173887373030976</v>
      </c>
    </row>
    <row r="86" spans="1:7" ht="50.25" customHeight="1">
      <c r="A86" s="99">
        <v>12</v>
      </c>
      <c r="B86" s="6" t="s">
        <v>301</v>
      </c>
      <c r="C86" s="101" t="s">
        <v>28</v>
      </c>
      <c r="D86" s="44">
        <f>D87+D88+D91</f>
        <v>44666</v>
      </c>
      <c r="E86" s="13">
        <f>E87+E88+E89+E91</f>
        <v>167194.90000000002</v>
      </c>
      <c r="F86" s="13">
        <f>F87+F88+F89+F91</f>
        <v>84101.29999999999</v>
      </c>
      <c r="G86" s="23">
        <f t="shared" si="1"/>
        <v>50.30135488582486</v>
      </c>
    </row>
    <row r="87" spans="1:7" ht="36.75" customHeight="1">
      <c r="A87" s="100"/>
      <c r="B87" s="7" t="s">
        <v>130</v>
      </c>
      <c r="C87" s="102"/>
      <c r="D87" s="45">
        <v>1500</v>
      </c>
      <c r="E87" s="14">
        <v>1830</v>
      </c>
      <c r="F87" s="14">
        <v>42</v>
      </c>
      <c r="G87" s="28">
        <f t="shared" si="1"/>
        <v>2.2950819672131146</v>
      </c>
    </row>
    <row r="88" spans="1:7" ht="33" customHeight="1">
      <c r="A88" s="112"/>
      <c r="B88" s="7" t="s">
        <v>129</v>
      </c>
      <c r="C88" s="103"/>
      <c r="D88" s="45">
        <v>37622</v>
      </c>
      <c r="E88" s="14">
        <v>36879.3</v>
      </c>
      <c r="F88" s="14">
        <v>2420.9</v>
      </c>
      <c r="G88" s="28">
        <f t="shared" si="1"/>
        <v>6.5643870680842635</v>
      </c>
    </row>
    <row r="89" spans="1:7" ht="35.25" customHeight="1">
      <c r="A89" s="99"/>
      <c r="B89" s="7" t="s">
        <v>121</v>
      </c>
      <c r="C89" s="101" t="s">
        <v>28</v>
      </c>
      <c r="D89" s="45"/>
      <c r="E89" s="14">
        <v>128168.9</v>
      </c>
      <c r="F89" s="14">
        <v>81638.4</v>
      </c>
      <c r="G89" s="28">
        <f t="shared" si="1"/>
        <v>63.69595120189063</v>
      </c>
    </row>
    <row r="90" spans="1:7" ht="18" customHeight="1">
      <c r="A90" s="100"/>
      <c r="B90" s="7" t="s">
        <v>120</v>
      </c>
      <c r="C90" s="102"/>
      <c r="D90" s="45"/>
      <c r="E90" s="14">
        <v>0</v>
      </c>
      <c r="F90" s="14">
        <v>0</v>
      </c>
      <c r="G90" s="28" t="s">
        <v>293</v>
      </c>
    </row>
    <row r="91" spans="1:7" ht="32.25" customHeight="1">
      <c r="A91" s="112"/>
      <c r="B91" s="7" t="s">
        <v>265</v>
      </c>
      <c r="C91" s="103"/>
      <c r="D91" s="45">
        <v>5544</v>
      </c>
      <c r="E91" s="14">
        <v>316.7</v>
      </c>
      <c r="F91" s="14">
        <v>0</v>
      </c>
      <c r="G91" s="14">
        <f t="shared" si="1"/>
        <v>0</v>
      </c>
    </row>
    <row r="92" spans="1:7" ht="66" customHeight="1">
      <c r="A92" s="99">
        <v>13</v>
      </c>
      <c r="B92" s="6" t="s">
        <v>224</v>
      </c>
      <c r="C92" s="101" t="s">
        <v>28</v>
      </c>
      <c r="D92" s="45"/>
      <c r="E92" s="13">
        <f>E93+E94</f>
        <v>0</v>
      </c>
      <c r="F92" s="13">
        <f>F93+F94</f>
        <v>0</v>
      </c>
      <c r="G92" s="23" t="s">
        <v>293</v>
      </c>
    </row>
    <row r="93" spans="1:7" ht="47.25" customHeight="1">
      <c r="A93" s="100"/>
      <c r="B93" s="7" t="s">
        <v>183</v>
      </c>
      <c r="C93" s="102"/>
      <c r="D93" s="45"/>
      <c r="E93" s="14">
        <v>0</v>
      </c>
      <c r="F93" s="14">
        <v>0</v>
      </c>
      <c r="G93" s="23" t="s">
        <v>293</v>
      </c>
    </row>
    <row r="94" spans="1:7" ht="51.75" customHeight="1">
      <c r="A94" s="112"/>
      <c r="B94" s="7" t="s">
        <v>184</v>
      </c>
      <c r="C94" s="103"/>
      <c r="D94" s="45"/>
      <c r="E94" s="14">
        <v>0</v>
      </c>
      <c r="F94" s="14">
        <v>0</v>
      </c>
      <c r="G94" s="23" t="s">
        <v>293</v>
      </c>
    </row>
    <row r="95" spans="1:7" ht="68.25" customHeight="1">
      <c r="A95" s="99">
        <v>14</v>
      </c>
      <c r="B95" s="6" t="s">
        <v>225</v>
      </c>
      <c r="C95" s="101" t="s">
        <v>28</v>
      </c>
      <c r="D95" s="45"/>
      <c r="E95" s="13">
        <f>E97+E96</f>
        <v>73305.05</v>
      </c>
      <c r="F95" s="13">
        <f>F97+F96</f>
        <v>51019.2</v>
      </c>
      <c r="G95" s="23">
        <f t="shared" si="1"/>
        <v>69.59847923164911</v>
      </c>
    </row>
    <row r="96" spans="1:7" ht="32.25" customHeight="1">
      <c r="A96" s="100"/>
      <c r="B96" s="7" t="s">
        <v>208</v>
      </c>
      <c r="C96" s="102"/>
      <c r="D96" s="45"/>
      <c r="E96" s="14">
        <v>72305.05</v>
      </c>
      <c r="F96" s="14">
        <v>50852.2</v>
      </c>
      <c r="G96" s="28">
        <f t="shared" si="1"/>
        <v>70.33008067901204</v>
      </c>
    </row>
    <row r="97" spans="1:7" ht="34.5" customHeight="1">
      <c r="A97" s="100"/>
      <c r="B97" s="7" t="s">
        <v>141</v>
      </c>
      <c r="C97" s="102"/>
      <c r="D97" s="45"/>
      <c r="E97" s="14">
        <v>1000</v>
      </c>
      <c r="F97" s="14">
        <v>167</v>
      </c>
      <c r="G97" s="14">
        <f t="shared" si="1"/>
        <v>16.7</v>
      </c>
    </row>
    <row r="98" spans="1:7" ht="48.75" customHeight="1">
      <c r="A98" s="15">
        <v>15</v>
      </c>
      <c r="B98" s="141" t="s">
        <v>226</v>
      </c>
      <c r="C98" s="5" t="s">
        <v>179</v>
      </c>
      <c r="D98" s="143">
        <f>SUM(D103:D103)</f>
        <v>95979</v>
      </c>
      <c r="E98" s="13">
        <f>SUM(E99:E103)</f>
        <v>156704.8</v>
      </c>
      <c r="F98" s="13">
        <f>SUM(F99:F103)</f>
        <v>33572.46</v>
      </c>
      <c r="G98" s="23">
        <f t="shared" si="1"/>
        <v>21.424015090794924</v>
      </c>
    </row>
    <row r="99" spans="1:7" ht="67.5" customHeight="1">
      <c r="A99" s="24"/>
      <c r="B99" s="142" t="s">
        <v>125</v>
      </c>
      <c r="C99" s="96" t="s">
        <v>335</v>
      </c>
      <c r="D99" s="143"/>
      <c r="E99" s="14">
        <v>2098</v>
      </c>
      <c r="F99" s="14">
        <v>0</v>
      </c>
      <c r="G99" s="14">
        <f t="shared" si="1"/>
        <v>0</v>
      </c>
    </row>
    <row r="100" spans="1:7" ht="48.75" customHeight="1">
      <c r="A100" s="25"/>
      <c r="B100" s="142" t="s">
        <v>207</v>
      </c>
      <c r="C100" s="97"/>
      <c r="D100" s="143"/>
      <c r="E100" s="14">
        <v>0</v>
      </c>
      <c r="F100" s="14">
        <v>0</v>
      </c>
      <c r="G100" s="28" t="s">
        <v>166</v>
      </c>
    </row>
    <row r="101" spans="1:7" ht="131.25" customHeight="1">
      <c r="A101" s="25"/>
      <c r="B101" s="142" t="s">
        <v>206</v>
      </c>
      <c r="C101" s="97"/>
      <c r="D101" s="143"/>
      <c r="E101" s="14">
        <v>0</v>
      </c>
      <c r="F101" s="14">
        <v>0</v>
      </c>
      <c r="G101" s="28" t="s">
        <v>293</v>
      </c>
    </row>
    <row r="102" spans="1:7" ht="66" customHeight="1">
      <c r="A102" s="25"/>
      <c r="B102" s="142" t="s">
        <v>245</v>
      </c>
      <c r="C102" s="97"/>
      <c r="D102" s="143"/>
      <c r="E102" s="14">
        <v>144434.5</v>
      </c>
      <c r="F102" s="14">
        <v>33572.46</v>
      </c>
      <c r="G102" s="28">
        <f t="shared" si="1"/>
        <v>23.24407257268866</v>
      </c>
    </row>
    <row r="103" spans="1:7" ht="49.5" customHeight="1">
      <c r="A103" s="26"/>
      <c r="B103" s="142" t="s">
        <v>302</v>
      </c>
      <c r="C103" s="72"/>
      <c r="D103" s="144">
        <v>95979</v>
      </c>
      <c r="E103" s="14">
        <v>10172.3</v>
      </c>
      <c r="F103" s="14">
        <v>0</v>
      </c>
      <c r="G103" s="14">
        <f t="shared" si="1"/>
        <v>0</v>
      </c>
    </row>
    <row r="104" spans="1:7" ht="50.25" customHeight="1">
      <c r="A104" s="100">
        <v>16</v>
      </c>
      <c r="B104" s="6" t="s">
        <v>251</v>
      </c>
      <c r="C104" s="102" t="s">
        <v>213</v>
      </c>
      <c r="D104" s="44">
        <f>SUM(D105:D107)</f>
        <v>1244914.6</v>
      </c>
      <c r="E104" s="13">
        <f>SUM(E105:E107)</f>
        <v>6361494.3</v>
      </c>
      <c r="F104" s="13">
        <f>SUM(F105:F107)</f>
        <v>927545.4</v>
      </c>
      <c r="G104" s="23">
        <f t="shared" si="1"/>
        <v>14.580621411544769</v>
      </c>
    </row>
    <row r="105" spans="1:7" ht="22.5" customHeight="1">
      <c r="A105" s="100"/>
      <c r="B105" s="7" t="s">
        <v>67</v>
      </c>
      <c r="C105" s="102"/>
      <c r="D105" s="45">
        <v>1244814.6</v>
      </c>
      <c r="E105" s="14">
        <v>6361434.3</v>
      </c>
      <c r="F105" s="14">
        <v>927521.6</v>
      </c>
      <c r="G105" s="28">
        <f t="shared" si="1"/>
        <v>14.58038480409992</v>
      </c>
    </row>
    <row r="106" spans="1:7" ht="39" customHeight="1">
      <c r="A106" s="100"/>
      <c r="B106" s="7" t="s">
        <v>258</v>
      </c>
      <c r="C106" s="102"/>
      <c r="D106" s="45"/>
      <c r="E106" s="14">
        <v>60</v>
      </c>
      <c r="F106" s="14">
        <v>23.8</v>
      </c>
      <c r="G106" s="28">
        <f t="shared" si="1"/>
        <v>39.666666666666664</v>
      </c>
    </row>
    <row r="107" spans="1:7" ht="34.5" customHeight="1">
      <c r="A107" s="100"/>
      <c r="B107" s="77" t="s">
        <v>291</v>
      </c>
      <c r="C107" s="102"/>
      <c r="D107" s="45">
        <v>100</v>
      </c>
      <c r="E107" s="14">
        <v>0</v>
      </c>
      <c r="F107" s="14">
        <v>0</v>
      </c>
      <c r="G107" s="28" t="s">
        <v>166</v>
      </c>
    </row>
    <row r="108" spans="1:7" ht="80.25" customHeight="1">
      <c r="A108" s="99">
        <v>17</v>
      </c>
      <c r="B108" s="6" t="s">
        <v>227</v>
      </c>
      <c r="C108" s="105" t="s">
        <v>16</v>
      </c>
      <c r="D108" s="44">
        <f>SUM(D109:D110)</f>
        <v>102776.4</v>
      </c>
      <c r="E108" s="13">
        <f>SUM(E109:E113)</f>
        <v>1113861.2</v>
      </c>
      <c r="F108" s="13">
        <f>SUM(F109:F113)</f>
        <v>281143.16000000003</v>
      </c>
      <c r="G108" s="23">
        <f t="shared" si="1"/>
        <v>25.24041236017558</v>
      </c>
    </row>
    <row r="109" spans="1:7" ht="50.25" customHeight="1">
      <c r="A109" s="100"/>
      <c r="B109" s="7" t="s">
        <v>259</v>
      </c>
      <c r="C109" s="105"/>
      <c r="D109" s="45">
        <v>102776.4</v>
      </c>
      <c r="E109" s="14">
        <v>0</v>
      </c>
      <c r="F109" s="14">
        <v>0</v>
      </c>
      <c r="G109" s="28" t="s">
        <v>293</v>
      </c>
    </row>
    <row r="110" spans="1:7" ht="66" customHeight="1">
      <c r="A110" s="100"/>
      <c r="B110" s="71" t="s">
        <v>271</v>
      </c>
      <c r="C110" s="101"/>
      <c r="D110" s="70"/>
      <c r="E110" s="90">
        <v>4266.6</v>
      </c>
      <c r="F110" s="90">
        <v>4210.1</v>
      </c>
      <c r="G110" s="28">
        <f t="shared" si="1"/>
        <v>98.67576055875872</v>
      </c>
    </row>
    <row r="111" spans="1:7" ht="99.75" customHeight="1">
      <c r="A111" s="112"/>
      <c r="B111" s="7" t="s">
        <v>260</v>
      </c>
      <c r="C111" s="5" t="s">
        <v>16</v>
      </c>
      <c r="D111" s="144"/>
      <c r="E111" s="14">
        <v>568154.3</v>
      </c>
      <c r="F111" s="14">
        <v>3645.7</v>
      </c>
      <c r="G111" s="23">
        <f t="shared" si="1"/>
        <v>0.6416742775686112</v>
      </c>
    </row>
    <row r="112" spans="1:7" ht="65.25" customHeight="1">
      <c r="A112" s="99"/>
      <c r="B112" s="145" t="s">
        <v>261</v>
      </c>
      <c r="C112" s="96"/>
      <c r="D112" s="144"/>
      <c r="E112" s="14">
        <v>471063.8</v>
      </c>
      <c r="F112" s="14">
        <v>260340.96</v>
      </c>
      <c r="G112" s="28">
        <f t="shared" si="1"/>
        <v>55.26660295272106</v>
      </c>
    </row>
    <row r="113" spans="1:7" ht="33" customHeight="1">
      <c r="A113" s="112"/>
      <c r="B113" s="145" t="s">
        <v>182</v>
      </c>
      <c r="C113" s="72"/>
      <c r="D113" s="144"/>
      <c r="E113" s="14">
        <v>70376.5</v>
      </c>
      <c r="F113" s="14">
        <v>12946.4</v>
      </c>
      <c r="G113" s="28">
        <f t="shared" si="1"/>
        <v>18.3959134085952</v>
      </c>
    </row>
    <row r="114" spans="1:7" ht="51" customHeight="1">
      <c r="A114" s="99">
        <v>18</v>
      </c>
      <c r="B114" s="6" t="s">
        <v>283</v>
      </c>
      <c r="C114" s="102" t="s">
        <v>200</v>
      </c>
      <c r="D114" s="44">
        <f>SUM(D115:D116)</f>
        <v>176154</v>
      </c>
      <c r="E114" s="13">
        <f>SUM(E115:E116)</f>
        <v>246652.9</v>
      </c>
      <c r="F114" s="13">
        <f>SUM(F115:F116)</f>
        <v>39522.5</v>
      </c>
      <c r="G114" s="23">
        <f t="shared" si="1"/>
        <v>16.02352942130419</v>
      </c>
    </row>
    <row r="115" spans="1:7" ht="49.5" customHeight="1">
      <c r="A115" s="100"/>
      <c r="B115" s="7" t="s">
        <v>178</v>
      </c>
      <c r="C115" s="102"/>
      <c r="D115" s="45">
        <v>130013</v>
      </c>
      <c r="E115" s="14">
        <v>205325</v>
      </c>
      <c r="F115" s="14">
        <v>32360</v>
      </c>
      <c r="G115" s="28">
        <f t="shared" si="1"/>
        <v>15.760379885547305</v>
      </c>
    </row>
    <row r="116" spans="1:7" ht="64.5" customHeight="1">
      <c r="A116" s="25"/>
      <c r="B116" s="71" t="s">
        <v>248</v>
      </c>
      <c r="C116" s="103"/>
      <c r="D116" s="70">
        <v>46141</v>
      </c>
      <c r="E116" s="90">
        <v>41327.9</v>
      </c>
      <c r="F116" s="90">
        <v>7162.5</v>
      </c>
      <c r="G116" s="28">
        <f t="shared" si="1"/>
        <v>17.330907207963627</v>
      </c>
    </row>
    <row r="117" spans="1:7" ht="79.5" customHeight="1">
      <c r="A117" s="104">
        <v>19</v>
      </c>
      <c r="B117" s="6" t="s">
        <v>284</v>
      </c>
      <c r="C117" s="105" t="s">
        <v>18</v>
      </c>
      <c r="D117" s="44">
        <f>SUM(D118:D120)</f>
        <v>2667134.2</v>
      </c>
      <c r="E117" s="13">
        <f>SUM(E118:E120)</f>
        <v>2738412.8</v>
      </c>
      <c r="F117" s="13">
        <f>SUM(F118:F120)</f>
        <v>604927.2</v>
      </c>
      <c r="G117" s="23">
        <f t="shared" si="1"/>
        <v>22.090431362284022</v>
      </c>
    </row>
    <row r="118" spans="1:7" ht="65.25" customHeight="1">
      <c r="A118" s="104"/>
      <c r="B118" s="7" t="s">
        <v>163</v>
      </c>
      <c r="C118" s="105"/>
      <c r="D118" s="45">
        <v>2599643.2</v>
      </c>
      <c r="E118" s="14">
        <v>2674932.8</v>
      </c>
      <c r="F118" s="14">
        <v>593961.7</v>
      </c>
      <c r="G118" s="28">
        <f t="shared" si="1"/>
        <v>22.204733517043866</v>
      </c>
    </row>
    <row r="119" spans="1:7" ht="51.75" customHeight="1">
      <c r="A119" s="104"/>
      <c r="B119" s="7" t="s">
        <v>169</v>
      </c>
      <c r="C119" s="105"/>
      <c r="D119" s="45">
        <v>0</v>
      </c>
      <c r="E119" s="14">
        <v>0</v>
      </c>
      <c r="F119" s="14">
        <v>0</v>
      </c>
      <c r="G119" s="28" t="s">
        <v>293</v>
      </c>
    </row>
    <row r="120" spans="1:7" ht="81.75" customHeight="1">
      <c r="A120" s="104"/>
      <c r="B120" s="7" t="s">
        <v>233</v>
      </c>
      <c r="C120" s="105"/>
      <c r="D120" s="45">
        <v>67491</v>
      </c>
      <c r="E120" s="14">
        <v>63480</v>
      </c>
      <c r="F120" s="14">
        <v>10965.5</v>
      </c>
      <c r="G120" s="28">
        <f t="shared" si="1"/>
        <v>17.2739445494644</v>
      </c>
    </row>
    <row r="121" spans="1:7" ht="67.5" customHeight="1">
      <c r="A121" s="104">
        <v>20</v>
      </c>
      <c r="B121" s="6" t="s">
        <v>230</v>
      </c>
      <c r="C121" s="105" t="s">
        <v>19</v>
      </c>
      <c r="D121" s="44">
        <f>SUM(D122:D123)</f>
        <v>59677.4</v>
      </c>
      <c r="E121" s="13">
        <f>SUM(E122:E123)</f>
        <v>64292.2</v>
      </c>
      <c r="F121" s="13">
        <f>SUM(F122:F123)+0.042</f>
        <v>11015.042</v>
      </c>
      <c r="G121" s="23">
        <f t="shared" si="1"/>
        <v>17.132781270511817</v>
      </c>
    </row>
    <row r="122" spans="1:7" ht="66" customHeight="1">
      <c r="A122" s="104"/>
      <c r="B122" s="7" t="s">
        <v>286</v>
      </c>
      <c r="C122" s="105"/>
      <c r="D122" s="45">
        <v>23812</v>
      </c>
      <c r="E122" s="14">
        <v>27601.2</v>
      </c>
      <c r="F122" s="14">
        <v>5262</v>
      </c>
      <c r="G122" s="28">
        <f t="shared" si="1"/>
        <v>19.064388504847614</v>
      </c>
    </row>
    <row r="123" spans="1:7" ht="81.75" customHeight="1">
      <c r="A123" s="99"/>
      <c r="B123" s="7" t="s">
        <v>232</v>
      </c>
      <c r="C123" s="101"/>
      <c r="D123" s="45">
        <v>35865.4</v>
      </c>
      <c r="E123" s="14">
        <v>36691</v>
      </c>
      <c r="F123" s="14">
        <v>5753</v>
      </c>
      <c r="G123" s="28">
        <f t="shared" si="1"/>
        <v>15.679594450955275</v>
      </c>
    </row>
    <row r="124" spans="1:7" ht="46.5" customHeight="1">
      <c r="A124" s="15">
        <v>21</v>
      </c>
      <c r="B124" s="141" t="s">
        <v>231</v>
      </c>
      <c r="C124" s="5" t="s">
        <v>197</v>
      </c>
      <c r="D124" s="143">
        <f>D125+D126+D127</f>
        <v>124343.6</v>
      </c>
      <c r="E124" s="13">
        <f>E125+E126+E127</f>
        <v>169268.6</v>
      </c>
      <c r="F124" s="13">
        <f>F125+F126+F127+0.081</f>
        <v>34985.381</v>
      </c>
      <c r="G124" s="23">
        <f t="shared" si="1"/>
        <v>20.668559319330342</v>
      </c>
    </row>
    <row r="125" spans="1:7" ht="65.25" customHeight="1">
      <c r="A125" s="24"/>
      <c r="B125" s="142" t="s">
        <v>332</v>
      </c>
      <c r="C125" s="96" t="s">
        <v>335</v>
      </c>
      <c r="D125" s="144">
        <v>32405.6</v>
      </c>
      <c r="E125" s="14">
        <v>37465.6</v>
      </c>
      <c r="F125" s="14">
        <v>8621.5</v>
      </c>
      <c r="G125" s="28">
        <f t="shared" si="1"/>
        <v>23.011776135975403</v>
      </c>
    </row>
    <row r="126" spans="1:7" ht="34.5" customHeight="1">
      <c r="A126" s="25"/>
      <c r="B126" s="142" t="s">
        <v>76</v>
      </c>
      <c r="C126" s="97"/>
      <c r="D126" s="144">
        <v>64322</v>
      </c>
      <c r="E126" s="14">
        <v>104384</v>
      </c>
      <c r="F126" s="14">
        <v>21229.7</v>
      </c>
      <c r="G126" s="28">
        <f t="shared" si="1"/>
        <v>20.33807863274065</v>
      </c>
    </row>
    <row r="127" spans="1:7" ht="66.75" customHeight="1">
      <c r="A127" s="26"/>
      <c r="B127" s="142" t="s">
        <v>333</v>
      </c>
      <c r="C127" s="72"/>
      <c r="D127" s="144">
        <v>27616</v>
      </c>
      <c r="E127" s="14">
        <v>27419</v>
      </c>
      <c r="F127" s="14">
        <v>5134.1</v>
      </c>
      <c r="G127" s="28">
        <f t="shared" si="1"/>
        <v>18.724607024326197</v>
      </c>
    </row>
    <row r="128" spans="1:7" ht="68.25" customHeight="1">
      <c r="A128" s="112">
        <v>22</v>
      </c>
      <c r="B128" s="6" t="s">
        <v>252</v>
      </c>
      <c r="C128" s="103" t="s">
        <v>21</v>
      </c>
      <c r="D128" s="44">
        <f>SUM(D129:D130)</f>
        <v>78299</v>
      </c>
      <c r="E128" s="13">
        <f>SUM(E129:E130)</f>
        <v>168529.3</v>
      </c>
      <c r="F128" s="13">
        <f>SUM(F129:F130)</f>
        <v>34071.7</v>
      </c>
      <c r="G128" s="23">
        <f t="shared" si="1"/>
        <v>20.217077979912098</v>
      </c>
    </row>
    <row r="129" spans="1:7" ht="63" customHeight="1">
      <c r="A129" s="104"/>
      <c r="B129" s="7" t="s">
        <v>279</v>
      </c>
      <c r="C129" s="105"/>
      <c r="D129" s="45">
        <v>15330</v>
      </c>
      <c r="E129" s="14">
        <v>63305.3</v>
      </c>
      <c r="F129" s="14">
        <v>13728.7</v>
      </c>
      <c r="G129" s="28">
        <f t="shared" si="1"/>
        <v>21.6864938638629</v>
      </c>
    </row>
    <row r="130" spans="1:7" ht="49.5" customHeight="1">
      <c r="A130" s="104"/>
      <c r="B130" s="7" t="s">
        <v>165</v>
      </c>
      <c r="C130" s="105"/>
      <c r="D130" s="45">
        <v>62969</v>
      </c>
      <c r="E130" s="14">
        <v>105224</v>
      </c>
      <c r="F130" s="14">
        <v>20343</v>
      </c>
      <c r="G130" s="28">
        <f t="shared" si="1"/>
        <v>19.33304189158367</v>
      </c>
    </row>
    <row r="131" spans="1:7" ht="50.25" customHeight="1">
      <c r="A131" s="99">
        <v>23</v>
      </c>
      <c r="B131" s="6" t="s">
        <v>253</v>
      </c>
      <c r="C131" s="101" t="s">
        <v>213</v>
      </c>
      <c r="D131" s="45"/>
      <c r="E131" s="13">
        <f>SUM(E132:E135)</f>
        <v>328747.4</v>
      </c>
      <c r="F131" s="13">
        <f>SUM(F132:F135)</f>
        <v>41060.2</v>
      </c>
      <c r="G131" s="23">
        <f t="shared" si="1"/>
        <v>12.48989345619159</v>
      </c>
    </row>
    <row r="132" spans="1:7" ht="35.25" customHeight="1">
      <c r="A132" s="100"/>
      <c r="B132" s="7" t="s">
        <v>69</v>
      </c>
      <c r="C132" s="102"/>
      <c r="D132" s="45"/>
      <c r="E132" s="14">
        <v>26551</v>
      </c>
      <c r="F132" s="14">
        <v>0</v>
      </c>
      <c r="G132" s="28">
        <f t="shared" si="1"/>
        <v>0</v>
      </c>
    </row>
    <row r="133" spans="1:7" ht="32.25" customHeight="1">
      <c r="A133" s="100"/>
      <c r="B133" s="7" t="s">
        <v>262</v>
      </c>
      <c r="C133" s="102"/>
      <c r="D133" s="45"/>
      <c r="E133" s="14">
        <v>74918.3</v>
      </c>
      <c r="F133" s="14">
        <v>20674.5</v>
      </c>
      <c r="G133" s="28">
        <f t="shared" si="1"/>
        <v>27.596061309453095</v>
      </c>
    </row>
    <row r="134" spans="1:7" ht="36" customHeight="1">
      <c r="A134" s="100"/>
      <c r="B134" s="7" t="s">
        <v>263</v>
      </c>
      <c r="C134" s="102"/>
      <c r="D134" s="45"/>
      <c r="E134" s="14">
        <v>203918.1</v>
      </c>
      <c r="F134" s="14">
        <v>15455.5</v>
      </c>
      <c r="G134" s="28">
        <f t="shared" si="1"/>
        <v>7.579268343516343</v>
      </c>
    </row>
    <row r="135" spans="1:7" ht="66" customHeight="1">
      <c r="A135" s="112"/>
      <c r="B135" s="7" t="s">
        <v>326</v>
      </c>
      <c r="C135" s="103"/>
      <c r="D135" s="45"/>
      <c r="E135" s="14">
        <v>23360</v>
      </c>
      <c r="F135" s="14">
        <v>4930.2</v>
      </c>
      <c r="G135" s="28">
        <f t="shared" si="1"/>
        <v>21.10530821917808</v>
      </c>
    </row>
    <row r="136" spans="1:7" ht="65.25" customHeight="1">
      <c r="A136" s="99">
        <v>24</v>
      </c>
      <c r="B136" s="6" t="s">
        <v>234</v>
      </c>
      <c r="C136" s="101" t="s">
        <v>211</v>
      </c>
      <c r="D136" s="45"/>
      <c r="E136" s="13">
        <f>E137+E138</f>
        <v>5000</v>
      </c>
      <c r="F136" s="13">
        <f>F137+F138</f>
        <v>224</v>
      </c>
      <c r="G136" s="23">
        <f t="shared" si="1"/>
        <v>4.4799999999999995</v>
      </c>
    </row>
    <row r="137" spans="1:7" ht="32.25" customHeight="1">
      <c r="A137" s="100"/>
      <c r="B137" s="7" t="s">
        <v>185</v>
      </c>
      <c r="C137" s="102"/>
      <c r="D137" s="45"/>
      <c r="E137" s="14">
        <v>3500</v>
      </c>
      <c r="F137" s="14">
        <v>224</v>
      </c>
      <c r="G137" s="28">
        <f t="shared" si="1"/>
        <v>6.4</v>
      </c>
    </row>
    <row r="138" spans="1:7" ht="35.25" customHeight="1">
      <c r="A138" s="100"/>
      <c r="B138" s="7" t="s">
        <v>186</v>
      </c>
      <c r="C138" s="102"/>
      <c r="D138" s="45"/>
      <c r="E138" s="14">
        <v>1500</v>
      </c>
      <c r="F138" s="14">
        <v>0</v>
      </c>
      <c r="G138" s="14">
        <f t="shared" si="1"/>
        <v>0</v>
      </c>
    </row>
    <row r="139" spans="1:7" ht="62.25" customHeight="1">
      <c r="A139" s="147">
        <v>25</v>
      </c>
      <c r="B139" s="141" t="s">
        <v>235</v>
      </c>
      <c r="C139" s="96" t="s">
        <v>250</v>
      </c>
      <c r="D139" s="144"/>
      <c r="E139" s="13">
        <f>SUM(E140:E145)</f>
        <v>16075.800000000001</v>
      </c>
      <c r="F139" s="13">
        <f>SUM(F140:F145)</f>
        <v>3198.5</v>
      </c>
      <c r="G139" s="23">
        <f t="shared" si="1"/>
        <v>19.89636596623496</v>
      </c>
    </row>
    <row r="140" spans="1:7" ht="49.5" customHeight="1">
      <c r="A140" s="22"/>
      <c r="B140" s="142" t="s">
        <v>188</v>
      </c>
      <c r="C140" s="72" t="s">
        <v>336</v>
      </c>
      <c r="D140" s="144"/>
      <c r="E140" s="14">
        <v>110</v>
      </c>
      <c r="F140" s="14">
        <v>39.9</v>
      </c>
      <c r="G140" s="28">
        <f t="shared" si="1"/>
        <v>36.27272727272727</v>
      </c>
    </row>
    <row r="141" spans="1:7" ht="51" customHeight="1">
      <c r="A141" s="147"/>
      <c r="B141" s="142" t="s">
        <v>189</v>
      </c>
      <c r="C141" s="97"/>
      <c r="D141" s="144"/>
      <c r="E141" s="14">
        <v>3223.6</v>
      </c>
      <c r="F141" s="14">
        <v>0</v>
      </c>
      <c r="G141" s="14">
        <f aca="true" t="shared" si="2" ref="G141:G151">F141/E141*100</f>
        <v>0</v>
      </c>
    </row>
    <row r="142" spans="1:7" ht="50.25" customHeight="1">
      <c r="A142" s="21"/>
      <c r="B142" s="142" t="s">
        <v>190</v>
      </c>
      <c r="C142" s="97"/>
      <c r="D142" s="144"/>
      <c r="E142" s="14">
        <v>980</v>
      </c>
      <c r="F142" s="14">
        <v>320</v>
      </c>
      <c r="G142" s="28">
        <f t="shared" si="2"/>
        <v>32.6530612244898</v>
      </c>
    </row>
    <row r="143" spans="1:7" ht="35.25" customHeight="1">
      <c r="A143" s="21"/>
      <c r="B143" s="142" t="s">
        <v>187</v>
      </c>
      <c r="C143" s="97"/>
      <c r="D143" s="144"/>
      <c r="E143" s="14">
        <v>0</v>
      </c>
      <c r="F143" s="14">
        <v>0</v>
      </c>
      <c r="G143" s="28" t="s">
        <v>293</v>
      </c>
    </row>
    <row r="144" spans="1:7" ht="63.75" customHeight="1">
      <c r="A144" s="21"/>
      <c r="B144" s="142" t="s">
        <v>191</v>
      </c>
      <c r="C144" s="97"/>
      <c r="D144" s="144"/>
      <c r="E144" s="14">
        <v>11762.2</v>
      </c>
      <c r="F144" s="14">
        <v>2838.6</v>
      </c>
      <c r="G144" s="28">
        <f t="shared" si="2"/>
        <v>24.13324038020098</v>
      </c>
    </row>
    <row r="145" spans="1:7" ht="20.25" customHeight="1">
      <c r="A145" s="22"/>
      <c r="B145" s="146" t="s">
        <v>328</v>
      </c>
      <c r="C145" s="72"/>
      <c r="D145" s="144"/>
      <c r="E145" s="14">
        <v>0</v>
      </c>
      <c r="F145" s="14">
        <v>0</v>
      </c>
      <c r="G145" s="28" t="s">
        <v>293</v>
      </c>
    </row>
    <row r="146" spans="1:7" ht="66" customHeight="1">
      <c r="A146" s="100">
        <v>26</v>
      </c>
      <c r="B146" s="27" t="s">
        <v>236</v>
      </c>
      <c r="C146" s="102" t="s">
        <v>23</v>
      </c>
      <c r="D146" s="45"/>
      <c r="E146" s="13">
        <f>E147</f>
        <v>261677.55</v>
      </c>
      <c r="F146" s="13">
        <f>F147</f>
        <v>245.2</v>
      </c>
      <c r="G146" s="23">
        <f t="shared" si="2"/>
        <v>0.09370310903629295</v>
      </c>
    </row>
    <row r="147" spans="1:7" ht="32.25" customHeight="1">
      <c r="A147" s="100"/>
      <c r="B147" s="75" t="s">
        <v>209</v>
      </c>
      <c r="C147" s="103"/>
      <c r="D147" s="45"/>
      <c r="E147" s="14">
        <v>261677.55</v>
      </c>
      <c r="F147" s="14">
        <v>245.2</v>
      </c>
      <c r="G147" s="28">
        <f t="shared" si="2"/>
        <v>0.09370310903629295</v>
      </c>
    </row>
    <row r="148" spans="1:7" ht="46.5" customHeight="1">
      <c r="A148" s="99">
        <v>27</v>
      </c>
      <c r="B148" s="27" t="s">
        <v>272</v>
      </c>
      <c r="C148" s="101" t="s">
        <v>16</v>
      </c>
      <c r="D148" s="45"/>
      <c r="E148" s="13">
        <f>SUM(E149:E150)</f>
        <v>17030.4</v>
      </c>
      <c r="F148" s="13">
        <f>SUM(F149:F150)</f>
        <v>2908.7</v>
      </c>
      <c r="G148" s="23">
        <f t="shared" si="2"/>
        <v>17.07945791055994</v>
      </c>
    </row>
    <row r="149" spans="1:7" ht="51" customHeight="1">
      <c r="A149" s="100"/>
      <c r="B149" s="78" t="s">
        <v>273</v>
      </c>
      <c r="C149" s="102"/>
      <c r="D149" s="45"/>
      <c r="E149" s="14">
        <v>2908.7</v>
      </c>
      <c r="F149" s="14">
        <v>2908.7</v>
      </c>
      <c r="G149" s="28">
        <f t="shared" si="2"/>
        <v>100</v>
      </c>
    </row>
    <row r="150" spans="1:7" ht="33.75" customHeight="1">
      <c r="A150" s="100"/>
      <c r="B150" s="78" t="s">
        <v>274</v>
      </c>
      <c r="C150" s="103"/>
      <c r="D150" s="45"/>
      <c r="E150" s="14">
        <v>14121.7</v>
      </c>
      <c r="F150" s="14">
        <v>0</v>
      </c>
      <c r="G150" s="14">
        <f t="shared" si="2"/>
        <v>0</v>
      </c>
    </row>
    <row r="151" spans="1:7" ht="18.75">
      <c r="A151" s="50"/>
      <c r="B151" s="51" t="s">
        <v>174</v>
      </c>
      <c r="C151" s="52"/>
      <c r="D151" s="53" t="e">
        <f>D10+D22+D30+D36+D41+D47+D55+D65+D69+D75+D82+D86+#REF!+D98+D104+D108++D114+D117+D121+D124+D128+#REF!</f>
        <v>#REF!</v>
      </c>
      <c r="E151" s="91">
        <f>E146+E139+E136+E128+E124+E121+E117+E114+E108+E104+E98+E95+E86+E82+E75+E69+E65+E55+E47+E41+E36+E30+E22+E10+E131+E148</f>
        <v>37659280.8</v>
      </c>
      <c r="F151" s="91">
        <f>F146+F139+F136+F128+F124+F121+F117+F114+F108+F104+F98+F95+F86+F82+F75+F69+F65+F55+F47+F41+F36+F30+F22+F10+F131+F148</f>
        <v>7866460.2299999995</v>
      </c>
      <c r="G151" s="23">
        <f t="shared" si="2"/>
        <v>20.888503611571892</v>
      </c>
    </row>
    <row r="152" spans="1:7" ht="12.75">
      <c r="A152" s="8" t="s">
        <v>327</v>
      </c>
      <c r="B152" s="84"/>
      <c r="C152" s="84"/>
      <c r="D152" s="83"/>
      <c r="E152" s="83"/>
      <c r="F152" s="83"/>
      <c r="G152" s="83"/>
    </row>
    <row r="153" spans="1:7" ht="68.25" customHeight="1">
      <c r="A153" s="126" t="s">
        <v>334</v>
      </c>
      <c r="B153" s="126"/>
      <c r="C153" s="126"/>
      <c r="D153" s="126"/>
      <c r="E153" s="126"/>
      <c r="F153" s="126"/>
      <c r="G153" s="126"/>
    </row>
    <row r="154" spans="1:7" ht="12.75">
      <c r="A154" s="88"/>
      <c r="B154" s="88"/>
      <c r="C154" s="88"/>
      <c r="D154" s="88"/>
      <c r="E154" s="88"/>
      <c r="F154" s="88"/>
      <c r="G154" s="88"/>
    </row>
    <row r="155" spans="1:7" ht="12.75">
      <c r="A155" s="88"/>
      <c r="B155" s="88"/>
      <c r="C155" s="88"/>
      <c r="D155" s="88"/>
      <c r="E155" s="88"/>
      <c r="F155" s="88"/>
      <c r="G155" s="88"/>
    </row>
    <row r="156" spans="1:7" ht="12.75">
      <c r="A156" s="88"/>
      <c r="B156" s="88"/>
      <c r="C156" s="88"/>
      <c r="D156" s="88"/>
      <c r="E156" s="88"/>
      <c r="F156" s="88"/>
      <c r="G156" s="88"/>
    </row>
    <row r="157" spans="1:7" ht="12.75">
      <c r="A157" s="88"/>
      <c r="B157" s="88"/>
      <c r="C157" s="88"/>
      <c r="D157" s="88"/>
      <c r="E157" s="88"/>
      <c r="F157" s="88"/>
      <c r="G157" s="88"/>
    </row>
    <row r="158" spans="1:7" ht="12.75">
      <c r="A158" s="88"/>
      <c r="B158" s="88"/>
      <c r="C158" s="88"/>
      <c r="D158" s="88"/>
      <c r="E158" s="88"/>
      <c r="F158" s="88"/>
      <c r="G158" s="88"/>
    </row>
    <row r="159" spans="1:7" ht="12.75">
      <c r="A159" s="88"/>
      <c r="B159" s="88"/>
      <c r="C159" s="88"/>
      <c r="D159" s="88"/>
      <c r="E159" s="88"/>
      <c r="F159" s="88"/>
      <c r="G159" s="88"/>
    </row>
    <row r="160" spans="1:7" ht="12.75">
      <c r="A160" s="88"/>
      <c r="B160" s="88"/>
      <c r="C160" s="88"/>
      <c r="D160" s="88"/>
      <c r="E160" s="88"/>
      <c r="F160" s="88"/>
      <c r="G160" s="88"/>
    </row>
    <row r="161" spans="1:7" ht="12.75">
      <c r="A161" s="88"/>
      <c r="B161" s="88"/>
      <c r="C161" s="88"/>
      <c r="D161" s="88"/>
      <c r="E161" s="88"/>
      <c r="F161" s="88"/>
      <c r="G161" s="88"/>
    </row>
    <row r="162" spans="1:7" ht="12.75">
      <c r="A162" s="88"/>
      <c r="B162" s="88"/>
      <c r="C162" s="88"/>
      <c r="D162" s="88"/>
      <c r="E162" s="88"/>
      <c r="F162" s="88"/>
      <c r="G162" s="88"/>
    </row>
    <row r="163" spans="1:7" ht="12.75">
      <c r="A163" s="88"/>
      <c r="B163" s="88"/>
      <c r="C163" s="88"/>
      <c r="D163" s="88"/>
      <c r="E163" s="88"/>
      <c r="F163" s="88"/>
      <c r="G163" s="88"/>
    </row>
    <row r="164" spans="1:7" ht="12.75">
      <c r="A164" s="88"/>
      <c r="B164" s="88"/>
      <c r="C164" s="88"/>
      <c r="D164" s="88"/>
      <c r="E164" s="88"/>
      <c r="F164" s="88"/>
      <c r="G164" s="88"/>
    </row>
    <row r="165" spans="1:7" ht="12.75">
      <c r="A165" s="88"/>
      <c r="B165" s="88"/>
      <c r="C165" s="88"/>
      <c r="D165" s="88"/>
      <c r="E165" s="88"/>
      <c r="F165" s="88"/>
      <c r="G165" s="88"/>
    </row>
    <row r="166" spans="1:7" ht="12.75">
      <c r="A166" s="88"/>
      <c r="B166" s="88"/>
      <c r="C166" s="88"/>
      <c r="D166" s="88"/>
      <c r="E166" s="88"/>
      <c r="F166" s="88"/>
      <c r="G166" s="88"/>
    </row>
    <row r="167" spans="1:7" ht="12.75">
      <c r="A167" s="88"/>
      <c r="B167" s="88"/>
      <c r="C167" s="88"/>
      <c r="D167" s="88"/>
      <c r="E167" s="88"/>
      <c r="F167" s="88"/>
      <c r="G167" s="88"/>
    </row>
    <row r="168" spans="1:7" ht="12.75">
      <c r="A168" s="88"/>
      <c r="B168" s="88"/>
      <c r="C168" s="88"/>
      <c r="D168" s="88"/>
      <c r="E168" s="88"/>
      <c r="F168" s="88"/>
      <c r="G168" s="88"/>
    </row>
    <row r="169" spans="1:7" ht="12.75">
      <c r="A169" s="88"/>
      <c r="B169" s="88"/>
      <c r="C169" s="88"/>
      <c r="D169" s="88"/>
      <c r="E169" s="88"/>
      <c r="F169" s="88"/>
      <c r="G169" s="88"/>
    </row>
    <row r="170" spans="1:7" ht="12.75">
      <c r="A170" s="88"/>
      <c r="B170" s="88"/>
      <c r="C170" s="88"/>
      <c r="D170" s="88"/>
      <c r="E170" s="88"/>
      <c r="F170" s="88"/>
      <c r="G170" s="88"/>
    </row>
    <row r="171" spans="1:7" ht="12.75">
      <c r="A171" s="88"/>
      <c r="B171" s="88"/>
      <c r="C171" s="88"/>
      <c r="D171" s="88"/>
      <c r="E171" s="88"/>
      <c r="F171" s="88"/>
      <c r="G171" s="88"/>
    </row>
    <row r="172" spans="1:7" ht="12.75">
      <c r="A172" s="88"/>
      <c r="B172" s="88"/>
      <c r="C172" s="88"/>
      <c r="D172" s="88"/>
      <c r="E172" s="88"/>
      <c r="F172" s="88"/>
      <c r="G172" s="88"/>
    </row>
    <row r="173" spans="1:7" ht="12.75">
      <c r="A173" s="88"/>
      <c r="B173" s="88"/>
      <c r="C173" s="88"/>
      <c r="D173" s="88"/>
      <c r="E173" s="88"/>
      <c r="F173" s="88"/>
      <c r="G173" s="88"/>
    </row>
    <row r="174" spans="1:7" ht="12.75">
      <c r="A174" s="88"/>
      <c r="B174" s="88"/>
      <c r="C174" s="88"/>
      <c r="D174" s="88"/>
      <c r="E174" s="88"/>
      <c r="F174" s="88"/>
      <c r="G174" s="88"/>
    </row>
    <row r="175" spans="1:7" ht="12.75">
      <c r="A175" s="88"/>
      <c r="B175" s="88"/>
      <c r="C175" s="88"/>
      <c r="D175" s="88"/>
      <c r="E175" s="88"/>
      <c r="F175" s="88"/>
      <c r="G175" s="88"/>
    </row>
    <row r="176" spans="1:7" ht="12.75">
      <c r="A176" s="88"/>
      <c r="B176" s="88"/>
      <c r="C176" s="88"/>
      <c r="D176" s="88"/>
      <c r="E176" s="88"/>
      <c r="F176" s="88"/>
      <c r="G176" s="88"/>
    </row>
    <row r="177" spans="1:7" ht="12.75">
      <c r="A177" s="88"/>
      <c r="B177" s="88"/>
      <c r="C177" s="88"/>
      <c r="D177" s="88"/>
      <c r="E177" s="88"/>
      <c r="F177" s="88"/>
      <c r="G177" s="88"/>
    </row>
    <row r="178" spans="1:7" ht="12.75">
      <c r="A178" s="88"/>
      <c r="B178" s="88"/>
      <c r="C178" s="88"/>
      <c r="D178" s="88"/>
      <c r="E178" s="88"/>
      <c r="F178" s="88"/>
      <c r="G178" s="88"/>
    </row>
    <row r="179" spans="1:7" ht="12.75">
      <c r="A179" s="88"/>
      <c r="B179" s="88"/>
      <c r="C179" s="88"/>
      <c r="D179" s="88"/>
      <c r="E179" s="88"/>
      <c r="F179" s="88"/>
      <c r="G179" s="88"/>
    </row>
    <row r="180" spans="1:7" ht="12.75">
      <c r="A180" s="88"/>
      <c r="B180" s="88"/>
      <c r="C180" s="88"/>
      <c r="D180" s="88"/>
      <c r="E180" s="88"/>
      <c r="F180" s="88"/>
      <c r="G180" s="88"/>
    </row>
    <row r="181" spans="1:7" ht="12.75">
      <c r="A181" s="88"/>
      <c r="B181" s="88"/>
      <c r="C181" s="88"/>
      <c r="D181" s="88"/>
      <c r="E181" s="88"/>
      <c r="F181" s="88"/>
      <c r="G181" s="88"/>
    </row>
    <row r="182" spans="1:7" ht="12.75">
      <c r="A182" s="88"/>
      <c r="B182" s="88"/>
      <c r="C182" s="88"/>
      <c r="D182" s="88"/>
      <c r="E182" s="88"/>
      <c r="F182" s="88"/>
      <c r="G182" s="88"/>
    </row>
    <row r="183" spans="1:7" ht="12.75">
      <c r="A183" s="88"/>
      <c r="B183" s="88"/>
      <c r="C183" s="88"/>
      <c r="D183" s="88"/>
      <c r="E183" s="88"/>
      <c r="F183" s="88"/>
      <c r="G183" s="88"/>
    </row>
    <row r="184" spans="1:7" ht="12.75">
      <c r="A184" s="88"/>
      <c r="B184" s="88"/>
      <c r="C184" s="88"/>
      <c r="D184" s="88"/>
      <c r="E184" s="88"/>
      <c r="F184" s="88"/>
      <c r="G184" s="88"/>
    </row>
    <row r="185" spans="1:7" ht="12.75">
      <c r="A185" s="88"/>
      <c r="B185" s="88"/>
      <c r="C185" s="88"/>
      <c r="D185" s="88"/>
      <c r="E185" s="88"/>
      <c r="F185" s="88"/>
      <c r="G185" s="88"/>
    </row>
    <row r="186" spans="1:7" ht="12.75">
      <c r="A186" s="88"/>
      <c r="B186" s="88"/>
      <c r="C186" s="88"/>
      <c r="D186" s="88"/>
      <c r="E186" s="88"/>
      <c r="F186" s="88"/>
      <c r="G186" s="88"/>
    </row>
  </sheetData>
  <sheetProtection/>
  <mergeCells count="61">
    <mergeCell ref="A153:G153"/>
    <mergeCell ref="A146:A147"/>
    <mergeCell ref="C146:C147"/>
    <mergeCell ref="A148:A150"/>
    <mergeCell ref="C148:C150"/>
    <mergeCell ref="A128:A130"/>
    <mergeCell ref="C128:C130"/>
    <mergeCell ref="A131:A135"/>
    <mergeCell ref="C131:C135"/>
    <mergeCell ref="A136:A138"/>
    <mergeCell ref="C136:C138"/>
    <mergeCell ref="A117:A120"/>
    <mergeCell ref="C117:C120"/>
    <mergeCell ref="A121:A123"/>
    <mergeCell ref="C121:C123"/>
    <mergeCell ref="A108:A111"/>
    <mergeCell ref="C108:C110"/>
    <mergeCell ref="A112:A113"/>
    <mergeCell ref="A114:A115"/>
    <mergeCell ref="C114:C116"/>
    <mergeCell ref="A95:A97"/>
    <mergeCell ref="C95:C97"/>
    <mergeCell ref="A104:A107"/>
    <mergeCell ref="C104:C107"/>
    <mergeCell ref="A86:A88"/>
    <mergeCell ref="C86:C88"/>
    <mergeCell ref="A89:A91"/>
    <mergeCell ref="C89:C91"/>
    <mergeCell ref="A92:A94"/>
    <mergeCell ref="C92:C94"/>
    <mergeCell ref="A69:A74"/>
    <mergeCell ref="C69:C74"/>
    <mergeCell ref="A75:A81"/>
    <mergeCell ref="C75:C81"/>
    <mergeCell ref="A82:A85"/>
    <mergeCell ref="C82:C85"/>
    <mergeCell ref="A55:A64"/>
    <mergeCell ref="C55:C64"/>
    <mergeCell ref="A65:A67"/>
    <mergeCell ref="A30:A35"/>
    <mergeCell ref="C30:C35"/>
    <mergeCell ref="A41:A46"/>
    <mergeCell ref="C41:C46"/>
    <mergeCell ref="A36:A38"/>
    <mergeCell ref="A39:A40"/>
    <mergeCell ref="C36:C38"/>
    <mergeCell ref="C39:C40"/>
    <mergeCell ref="A10:A21"/>
    <mergeCell ref="C10:C21"/>
    <mergeCell ref="A22:A26"/>
    <mergeCell ref="C22:C26"/>
    <mergeCell ref="A27:A28"/>
    <mergeCell ref="C27:C29"/>
    <mergeCell ref="A3:G3"/>
    <mergeCell ref="A4:G4"/>
    <mergeCell ref="A5:G5"/>
    <mergeCell ref="A7:A8"/>
    <mergeCell ref="B7:B8"/>
    <mergeCell ref="C7:C8"/>
    <mergeCell ref="D7:G7"/>
    <mergeCell ref="D8:E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9" r:id="rId1"/>
  <headerFooter differentFirst="1">
    <oddHeader>&amp;R&amp;"Times New Roman,обычный"&amp;14&amp;P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44"/>
  <sheetViews>
    <sheetView view="pageBreakPreview" zoomScaleSheetLayoutView="100" zoomScalePageLayoutView="0" workbookViewId="0" topLeftCell="A1">
      <selection activeCell="J13" sqref="J13"/>
    </sheetView>
  </sheetViews>
  <sheetFormatPr defaultColWidth="9.00390625" defaultRowHeight="12.75"/>
  <cols>
    <col min="1" max="1" width="3.75390625" style="1" customWidth="1"/>
    <col min="2" max="2" width="49.00390625" style="1" customWidth="1"/>
    <col min="3" max="3" width="16.625" style="3" customWidth="1"/>
    <col min="4" max="4" width="11.75390625" style="1" customWidth="1"/>
    <col min="5" max="5" width="12.125" style="1" customWidth="1"/>
    <col min="6" max="16384" width="9.125" style="1" customWidth="1"/>
  </cols>
  <sheetData>
    <row r="1" spans="1:5" ht="18.75">
      <c r="A1" s="133" t="s">
        <v>0</v>
      </c>
      <c r="B1" s="133"/>
      <c r="C1" s="133"/>
      <c r="D1" s="133"/>
      <c r="E1" s="133"/>
    </row>
    <row r="2" ht="18">
      <c r="A2" s="2"/>
    </row>
    <row r="3" spans="1:6" ht="18.75">
      <c r="A3" s="136" t="s">
        <v>1</v>
      </c>
      <c r="B3" s="136"/>
      <c r="C3" s="136"/>
      <c r="D3" s="136"/>
      <c r="E3" s="136"/>
      <c r="F3" s="136"/>
    </row>
    <row r="4" spans="1:6" ht="18.75">
      <c r="A4" s="136" t="s">
        <v>2</v>
      </c>
      <c r="B4" s="136"/>
      <c r="C4" s="136"/>
      <c r="D4" s="136"/>
      <c r="E4" s="136"/>
      <c r="F4" s="136"/>
    </row>
    <row r="5" spans="1:6" ht="18.75">
      <c r="A5" s="136" t="s">
        <v>153</v>
      </c>
      <c r="B5" s="136"/>
      <c r="C5" s="136"/>
      <c r="D5" s="136"/>
      <c r="E5" s="136"/>
      <c r="F5" s="136"/>
    </row>
    <row r="6" ht="18.75">
      <c r="A6" s="4"/>
    </row>
    <row r="7" spans="1:6" ht="78" customHeight="1">
      <c r="A7" s="137" t="s">
        <v>8</v>
      </c>
      <c r="B7" s="137" t="s">
        <v>10</v>
      </c>
      <c r="C7" s="137" t="s">
        <v>3</v>
      </c>
      <c r="D7" s="137" t="s">
        <v>9</v>
      </c>
      <c r="E7" s="137"/>
      <c r="F7" s="134" t="s">
        <v>155</v>
      </c>
    </row>
    <row r="8" spans="1:6" ht="46.5" customHeight="1">
      <c r="A8" s="138"/>
      <c r="B8" s="138"/>
      <c r="C8" s="137"/>
      <c r="D8" s="16" t="s">
        <v>50</v>
      </c>
      <c r="E8" s="16" t="s">
        <v>156</v>
      </c>
      <c r="F8" s="135"/>
    </row>
    <row r="9" spans="1:6" ht="15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</row>
    <row r="10" spans="1:6" ht="15.75">
      <c r="A10" s="5"/>
      <c r="B10" s="27" t="s">
        <v>159</v>
      </c>
      <c r="C10" s="15"/>
      <c r="D10" s="13">
        <v>22502917.65854</v>
      </c>
      <c r="E10" s="13">
        <v>16301131.560194999</v>
      </c>
      <c r="F10" s="23">
        <f>E10/D10*100</f>
        <v>72.44008002672763</v>
      </c>
    </row>
    <row r="11" spans="1:6" ht="48.75" customHeight="1">
      <c r="A11" s="104">
        <v>1</v>
      </c>
      <c r="B11" s="6" t="s">
        <v>30</v>
      </c>
      <c r="C11" s="104" t="s">
        <v>24</v>
      </c>
      <c r="D11" s="13">
        <f>SUM(D12:D22)</f>
        <v>1219058.027</v>
      </c>
      <c r="E11" s="13">
        <f>SUM(E12:E22)</f>
        <v>935620.6540000001</v>
      </c>
      <c r="F11" s="23">
        <f>E11/D11*100</f>
        <v>76.74947650379568</v>
      </c>
    </row>
    <row r="12" spans="1:6" ht="48.75" customHeight="1">
      <c r="A12" s="104"/>
      <c r="B12" s="7" t="s">
        <v>92</v>
      </c>
      <c r="C12" s="104"/>
      <c r="D12" s="14">
        <v>121469.709</v>
      </c>
      <c r="E12" s="14">
        <v>107103.069</v>
      </c>
      <c r="F12" s="28">
        <f>E12/D12*100</f>
        <v>88.17265627927041</v>
      </c>
    </row>
    <row r="13" spans="1:6" ht="79.5" customHeight="1">
      <c r="A13" s="104"/>
      <c r="B13" s="7" t="s">
        <v>93</v>
      </c>
      <c r="C13" s="104"/>
      <c r="D13" s="14">
        <v>451541.855</v>
      </c>
      <c r="E13" s="14">
        <v>347805.641</v>
      </c>
      <c r="F13" s="28">
        <f aca="true" t="shared" si="0" ref="F13:F76">E13/D13*100</f>
        <v>77.02622406952729</v>
      </c>
    </row>
    <row r="14" spans="1:6" ht="33" customHeight="1">
      <c r="A14" s="104"/>
      <c r="B14" s="7" t="s">
        <v>94</v>
      </c>
      <c r="C14" s="104"/>
      <c r="D14" s="14">
        <v>0</v>
      </c>
      <c r="E14" s="14">
        <v>0</v>
      </c>
      <c r="F14" s="28"/>
    </row>
    <row r="15" spans="1:6" ht="33" customHeight="1">
      <c r="A15" s="104"/>
      <c r="B15" s="7" t="s">
        <v>95</v>
      </c>
      <c r="C15" s="104"/>
      <c r="D15" s="14">
        <v>70862.1</v>
      </c>
      <c r="E15" s="14">
        <v>48673.443</v>
      </c>
      <c r="F15" s="28">
        <f t="shared" si="0"/>
        <v>68.68755371348013</v>
      </c>
    </row>
    <row r="16" spans="1:6" ht="48.75" customHeight="1">
      <c r="A16" s="104"/>
      <c r="B16" s="7" t="s">
        <v>96</v>
      </c>
      <c r="C16" s="104"/>
      <c r="D16" s="14">
        <v>58641.4</v>
      </c>
      <c r="E16" s="14">
        <v>39570.866</v>
      </c>
      <c r="F16" s="28">
        <f t="shared" si="0"/>
        <v>67.47940192423782</v>
      </c>
    </row>
    <row r="17" spans="1:6" ht="33" customHeight="1">
      <c r="A17" s="104"/>
      <c r="B17" s="7" t="s">
        <v>97</v>
      </c>
      <c r="C17" s="104"/>
      <c r="D17" s="14">
        <v>17931.532</v>
      </c>
      <c r="E17" s="14">
        <v>13490.252</v>
      </c>
      <c r="F17" s="28">
        <f t="shared" si="0"/>
        <v>75.23201029337594</v>
      </c>
    </row>
    <row r="18" spans="1:6" ht="33" customHeight="1">
      <c r="A18" s="104"/>
      <c r="B18" s="7" t="s">
        <v>98</v>
      </c>
      <c r="C18" s="104"/>
      <c r="D18" s="14">
        <v>72206.4</v>
      </c>
      <c r="E18" s="14">
        <v>50104.41</v>
      </c>
      <c r="F18" s="28">
        <f t="shared" si="0"/>
        <v>69.39053878880543</v>
      </c>
    </row>
    <row r="19" spans="1:6" ht="48.75" customHeight="1">
      <c r="A19" s="104"/>
      <c r="B19" s="7" t="s">
        <v>99</v>
      </c>
      <c r="C19" s="104"/>
      <c r="D19" s="14">
        <v>220511.221</v>
      </c>
      <c r="E19" s="14">
        <v>157130.394</v>
      </c>
      <c r="F19" s="28">
        <f t="shared" si="0"/>
        <v>71.25732345384819</v>
      </c>
    </row>
    <row r="20" spans="1:6" ht="33" customHeight="1">
      <c r="A20" s="104"/>
      <c r="B20" s="7" t="s">
        <v>100</v>
      </c>
      <c r="C20" s="104"/>
      <c r="D20" s="18">
        <v>0</v>
      </c>
      <c r="E20" s="18">
        <v>0</v>
      </c>
      <c r="F20" s="28"/>
    </row>
    <row r="21" spans="1:6" ht="48.75" customHeight="1">
      <c r="A21" s="104"/>
      <c r="B21" s="7" t="s">
        <v>101</v>
      </c>
      <c r="C21" s="104"/>
      <c r="D21" s="14">
        <v>0</v>
      </c>
      <c r="E21" s="14">
        <v>0</v>
      </c>
      <c r="F21" s="28"/>
    </row>
    <row r="22" spans="1:6" ht="33" customHeight="1">
      <c r="A22" s="104"/>
      <c r="B22" s="7" t="s">
        <v>91</v>
      </c>
      <c r="C22" s="104"/>
      <c r="D22" s="18">
        <v>205893.81</v>
      </c>
      <c r="E22" s="18">
        <v>171742.579</v>
      </c>
      <c r="F22" s="28">
        <f t="shared" si="0"/>
        <v>83.41318226128314</v>
      </c>
    </row>
    <row r="23" spans="1:6" s="3" customFormat="1" ht="47.25">
      <c r="A23" s="104">
        <v>2</v>
      </c>
      <c r="B23" s="6" t="s">
        <v>31</v>
      </c>
      <c r="C23" s="104" t="s">
        <v>11</v>
      </c>
      <c r="D23" s="13">
        <f>SUM(D24:D29)</f>
        <v>5961129.423459999</v>
      </c>
      <c r="E23" s="13">
        <f>SUM(E24:E29)</f>
        <v>4477297.0471250005</v>
      </c>
      <c r="F23" s="23">
        <f t="shared" si="0"/>
        <v>75.1082006289717</v>
      </c>
    </row>
    <row r="24" spans="1:6" ht="48" customHeight="1">
      <c r="A24" s="104"/>
      <c r="B24" s="7" t="s">
        <v>51</v>
      </c>
      <c r="C24" s="104"/>
      <c r="D24" s="14">
        <v>5458145.4514</v>
      </c>
      <c r="E24" s="14">
        <v>4188178.1592</v>
      </c>
      <c r="F24" s="28">
        <f t="shared" si="0"/>
        <v>76.73262276522411</v>
      </c>
    </row>
    <row r="25" spans="1:6" ht="31.5">
      <c r="A25" s="104"/>
      <c r="B25" s="7" t="s">
        <v>52</v>
      </c>
      <c r="C25" s="104"/>
      <c r="D25" s="14">
        <v>340326.00668</v>
      </c>
      <c r="E25" s="14">
        <v>197598.048815</v>
      </c>
      <c r="F25" s="28">
        <f t="shared" si="0"/>
        <v>58.061401402331406</v>
      </c>
    </row>
    <row r="26" spans="1:6" ht="31.5">
      <c r="A26" s="104"/>
      <c r="B26" s="7" t="s">
        <v>53</v>
      </c>
      <c r="C26" s="104"/>
      <c r="D26" s="14">
        <v>452.455</v>
      </c>
      <c r="E26" s="14">
        <v>452.455</v>
      </c>
      <c r="F26" s="28">
        <f t="shared" si="0"/>
        <v>100</v>
      </c>
    </row>
    <row r="27" spans="1:6" ht="48" customHeight="1">
      <c r="A27" s="104"/>
      <c r="B27" s="7" t="s">
        <v>54</v>
      </c>
      <c r="C27" s="104"/>
      <c r="D27" s="14">
        <v>96191.185</v>
      </c>
      <c r="E27" s="14">
        <v>51413.606</v>
      </c>
      <c r="F27" s="28">
        <f t="shared" si="0"/>
        <v>53.449394557307926</v>
      </c>
    </row>
    <row r="28" spans="1:6" ht="48" customHeight="1">
      <c r="A28" s="104"/>
      <c r="B28" s="7" t="s">
        <v>55</v>
      </c>
      <c r="C28" s="104"/>
      <c r="D28" s="14">
        <v>6863.87098</v>
      </c>
      <c r="E28" s="14">
        <v>1859.93759</v>
      </c>
      <c r="F28" s="28">
        <f t="shared" si="0"/>
        <v>27.097502202758477</v>
      </c>
    </row>
    <row r="29" spans="1:6" ht="63.75" customHeight="1">
      <c r="A29" s="104"/>
      <c r="B29" s="7" t="s">
        <v>56</v>
      </c>
      <c r="C29" s="104"/>
      <c r="D29" s="14">
        <v>59150.4544</v>
      </c>
      <c r="E29" s="14">
        <v>37794.84052</v>
      </c>
      <c r="F29" s="28">
        <f t="shared" si="0"/>
        <v>63.896111878389895</v>
      </c>
    </row>
    <row r="30" spans="1:6" s="3" customFormat="1" ht="47.25" customHeight="1">
      <c r="A30" s="99">
        <v>3</v>
      </c>
      <c r="B30" s="6" t="s">
        <v>32</v>
      </c>
      <c r="C30" s="99" t="s">
        <v>4</v>
      </c>
      <c r="D30" s="13">
        <f>SUM(D31:D36)</f>
        <v>3645356.88</v>
      </c>
      <c r="E30" s="13">
        <f>SUM(E31:E36)</f>
        <v>2726950.3169299997</v>
      </c>
      <c r="F30" s="23">
        <f t="shared" si="0"/>
        <v>74.8061275396992</v>
      </c>
    </row>
    <row r="31" spans="1:6" ht="34.5" customHeight="1">
      <c r="A31" s="100"/>
      <c r="B31" s="7" t="s">
        <v>57</v>
      </c>
      <c r="C31" s="100"/>
      <c r="D31" s="14">
        <v>1797784.168</v>
      </c>
      <c r="E31" s="14">
        <v>1357604.958</v>
      </c>
      <c r="F31" s="28">
        <f t="shared" si="0"/>
        <v>75.51545853862476</v>
      </c>
    </row>
    <row r="32" spans="1:6" ht="33.75" customHeight="1">
      <c r="A32" s="100"/>
      <c r="B32" s="7" t="s">
        <v>58</v>
      </c>
      <c r="C32" s="100"/>
      <c r="D32" s="14">
        <v>714463.325</v>
      </c>
      <c r="E32" s="14">
        <v>509274.868</v>
      </c>
      <c r="F32" s="28">
        <f t="shared" si="0"/>
        <v>71.28075720331762</v>
      </c>
    </row>
    <row r="33" spans="1:6" ht="33.75" customHeight="1">
      <c r="A33" s="100"/>
      <c r="B33" s="7" t="s">
        <v>59</v>
      </c>
      <c r="C33" s="100"/>
      <c r="D33" s="14">
        <v>994426.062</v>
      </c>
      <c r="E33" s="14">
        <v>739308.55793</v>
      </c>
      <c r="F33" s="28">
        <f t="shared" si="0"/>
        <v>74.34525161610256</v>
      </c>
    </row>
    <row r="34" spans="1:6" ht="49.5" customHeight="1">
      <c r="A34" s="100"/>
      <c r="B34" s="7" t="s">
        <v>60</v>
      </c>
      <c r="C34" s="100"/>
      <c r="D34" s="14">
        <v>3977</v>
      </c>
      <c r="E34" s="14">
        <v>0</v>
      </c>
      <c r="F34" s="28">
        <f t="shared" si="0"/>
        <v>0</v>
      </c>
    </row>
    <row r="35" spans="1:6" ht="49.5" customHeight="1">
      <c r="A35" s="100"/>
      <c r="B35" s="7" t="s">
        <v>61</v>
      </c>
      <c r="C35" s="100"/>
      <c r="D35" s="14">
        <v>134426.325</v>
      </c>
      <c r="E35" s="14">
        <v>120757.743</v>
      </c>
      <c r="F35" s="28">
        <f t="shared" si="0"/>
        <v>89.83191573525498</v>
      </c>
    </row>
    <row r="36" spans="1:6" ht="31.5">
      <c r="A36" s="112"/>
      <c r="B36" s="7" t="s">
        <v>62</v>
      </c>
      <c r="C36" s="112"/>
      <c r="D36" s="14">
        <v>280</v>
      </c>
      <c r="E36" s="14">
        <v>4.19</v>
      </c>
      <c r="F36" s="28">
        <f t="shared" si="0"/>
        <v>1.4964285714285717</v>
      </c>
    </row>
    <row r="37" spans="1:6" s="3" customFormat="1" ht="81.75" customHeight="1">
      <c r="A37" s="99">
        <v>4</v>
      </c>
      <c r="B37" s="6" t="s">
        <v>33</v>
      </c>
      <c r="C37" s="104" t="s">
        <v>23</v>
      </c>
      <c r="D37" s="13">
        <f>SUM(D38:D41)</f>
        <v>1796298.5999999999</v>
      </c>
      <c r="E37" s="13">
        <f>SUM(E38:E41)</f>
        <v>1404412.0999999999</v>
      </c>
      <c r="F37" s="23">
        <f t="shared" si="0"/>
        <v>78.18366612321581</v>
      </c>
    </row>
    <row r="38" spans="1:6" ht="33" customHeight="1">
      <c r="A38" s="100"/>
      <c r="B38" s="7" t="s">
        <v>88</v>
      </c>
      <c r="C38" s="104"/>
      <c r="D38" s="14">
        <v>0</v>
      </c>
      <c r="E38" s="14">
        <v>0</v>
      </c>
      <c r="F38" s="28"/>
    </row>
    <row r="39" spans="1:6" ht="33" customHeight="1">
      <c r="A39" s="112"/>
      <c r="B39" s="7" t="s">
        <v>89</v>
      </c>
      <c r="C39" s="104"/>
      <c r="D39" s="14">
        <v>1671020.7</v>
      </c>
      <c r="E39" s="14">
        <v>1340261.4</v>
      </c>
      <c r="F39" s="28">
        <f t="shared" si="0"/>
        <v>80.20615184479762</v>
      </c>
    </row>
    <row r="40" spans="1:6" ht="48" customHeight="1">
      <c r="A40" s="99"/>
      <c r="B40" s="7" t="s">
        <v>90</v>
      </c>
      <c r="C40" s="132"/>
      <c r="D40" s="14">
        <v>62130.2</v>
      </c>
      <c r="E40" s="14">
        <v>18334.5</v>
      </c>
      <c r="F40" s="28">
        <f t="shared" si="0"/>
        <v>29.509803605975836</v>
      </c>
    </row>
    <row r="41" spans="1:6" ht="33" customHeight="1">
      <c r="A41" s="112"/>
      <c r="B41" s="7" t="s">
        <v>91</v>
      </c>
      <c r="C41" s="132"/>
      <c r="D41" s="14">
        <v>63147.7</v>
      </c>
      <c r="E41" s="14">
        <v>45816.2</v>
      </c>
      <c r="F41" s="28">
        <f t="shared" si="0"/>
        <v>72.55402809603517</v>
      </c>
    </row>
    <row r="42" spans="1:6" s="3" customFormat="1" ht="48.75" customHeight="1">
      <c r="A42" s="99">
        <v>5</v>
      </c>
      <c r="B42" s="6" t="s">
        <v>34</v>
      </c>
      <c r="C42" s="99" t="s">
        <v>12</v>
      </c>
      <c r="D42" s="13">
        <f>SUM(D43:D47)</f>
        <v>268752.80000000005</v>
      </c>
      <c r="E42" s="13">
        <f>SUM(E43:E47)</f>
        <v>214150.9</v>
      </c>
      <c r="F42" s="23">
        <f t="shared" si="0"/>
        <v>79.68322562592834</v>
      </c>
    </row>
    <row r="43" spans="1:6" ht="33" customHeight="1">
      <c r="A43" s="100"/>
      <c r="B43" s="7" t="s">
        <v>78</v>
      </c>
      <c r="C43" s="100"/>
      <c r="D43" s="14">
        <v>160285.1</v>
      </c>
      <c r="E43" s="14">
        <v>136873.8</v>
      </c>
      <c r="F43" s="28">
        <f t="shared" si="0"/>
        <v>85.3939636310549</v>
      </c>
    </row>
    <row r="44" spans="1:6" ht="81" customHeight="1">
      <c r="A44" s="100"/>
      <c r="B44" s="7" t="s">
        <v>79</v>
      </c>
      <c r="C44" s="100"/>
      <c r="D44" s="14">
        <v>7060.2</v>
      </c>
      <c r="E44" s="14">
        <v>5490</v>
      </c>
      <c r="F44" s="28">
        <f t="shared" si="0"/>
        <v>77.7598368318178</v>
      </c>
    </row>
    <row r="45" spans="1:6" ht="65.25" customHeight="1">
      <c r="A45" s="100"/>
      <c r="B45" s="7" t="s">
        <v>80</v>
      </c>
      <c r="C45" s="100"/>
      <c r="D45" s="14">
        <v>763.2</v>
      </c>
      <c r="E45" s="14">
        <v>697.2</v>
      </c>
      <c r="F45" s="28">
        <f t="shared" si="0"/>
        <v>91.35220125786164</v>
      </c>
    </row>
    <row r="46" spans="1:6" ht="63.75" customHeight="1">
      <c r="A46" s="100"/>
      <c r="B46" s="7" t="s">
        <v>102</v>
      </c>
      <c r="C46" s="100"/>
      <c r="D46" s="14">
        <v>100644.3</v>
      </c>
      <c r="E46" s="14">
        <v>71089.9</v>
      </c>
      <c r="F46" s="28">
        <f t="shared" si="0"/>
        <v>70.63479998370498</v>
      </c>
    </row>
    <row r="47" spans="1:6" ht="63.75" customHeight="1">
      <c r="A47" s="112"/>
      <c r="B47" s="7" t="s">
        <v>103</v>
      </c>
      <c r="C47" s="112"/>
      <c r="D47" s="14">
        <v>0</v>
      </c>
      <c r="E47" s="14">
        <v>0</v>
      </c>
      <c r="F47" s="28"/>
    </row>
    <row r="48" spans="1:6" s="3" customFormat="1" ht="97.5" customHeight="1">
      <c r="A48" s="104">
        <v>6</v>
      </c>
      <c r="B48" s="6" t="s">
        <v>35</v>
      </c>
      <c r="C48" s="104" t="s">
        <v>5</v>
      </c>
      <c r="D48" s="13">
        <f>SUM(D49:D56)</f>
        <v>368803</v>
      </c>
      <c r="E48" s="13">
        <f>SUM(E49:E56)</f>
        <v>242078.80000000002</v>
      </c>
      <c r="F48" s="23">
        <f t="shared" si="0"/>
        <v>65.63905391225127</v>
      </c>
    </row>
    <row r="49" spans="1:6" ht="48" customHeight="1">
      <c r="A49" s="104"/>
      <c r="B49" s="7" t="s">
        <v>131</v>
      </c>
      <c r="C49" s="104"/>
      <c r="D49" s="14">
        <v>100</v>
      </c>
      <c r="E49" s="14">
        <v>0</v>
      </c>
      <c r="F49" s="28">
        <f t="shared" si="0"/>
        <v>0</v>
      </c>
    </row>
    <row r="50" spans="1:6" ht="63.75" customHeight="1">
      <c r="A50" s="104"/>
      <c r="B50" s="7" t="s">
        <v>132</v>
      </c>
      <c r="C50" s="104"/>
      <c r="D50" s="14">
        <v>21626</v>
      </c>
      <c r="E50" s="14">
        <v>0</v>
      </c>
      <c r="F50" s="28">
        <f t="shared" si="0"/>
        <v>0</v>
      </c>
    </row>
    <row r="51" spans="1:6" ht="33" customHeight="1">
      <c r="A51" s="104"/>
      <c r="B51" s="7" t="s">
        <v>133</v>
      </c>
      <c r="C51" s="104"/>
      <c r="D51" s="14">
        <v>28562</v>
      </c>
      <c r="E51" s="14">
        <v>8840.5</v>
      </c>
      <c r="F51" s="28">
        <f t="shared" si="0"/>
        <v>30.951964148168898</v>
      </c>
    </row>
    <row r="52" spans="1:6" ht="33.75" customHeight="1">
      <c r="A52" s="104"/>
      <c r="B52" s="7" t="s">
        <v>134</v>
      </c>
      <c r="C52" s="104"/>
      <c r="D52" s="14">
        <v>15611.3</v>
      </c>
      <c r="E52" s="14">
        <v>5606.1</v>
      </c>
      <c r="F52" s="28">
        <f t="shared" si="0"/>
        <v>35.91052634950324</v>
      </c>
    </row>
    <row r="53" spans="1:6" ht="48" customHeight="1">
      <c r="A53" s="104"/>
      <c r="B53" s="7" t="s">
        <v>143</v>
      </c>
      <c r="C53" s="104"/>
      <c r="D53" s="14">
        <v>0</v>
      </c>
      <c r="E53" s="14">
        <v>0</v>
      </c>
      <c r="F53" s="28"/>
    </row>
    <row r="54" spans="1:6" ht="19.5" customHeight="1">
      <c r="A54" s="104"/>
      <c r="B54" s="7" t="s">
        <v>142</v>
      </c>
      <c r="C54" s="104"/>
      <c r="D54" s="14">
        <v>0</v>
      </c>
      <c r="E54" s="14">
        <v>0</v>
      </c>
      <c r="F54" s="28"/>
    </row>
    <row r="55" spans="1:6" ht="33.75" customHeight="1">
      <c r="A55" s="104"/>
      <c r="B55" s="7" t="s">
        <v>144</v>
      </c>
      <c r="C55" s="104"/>
      <c r="D55" s="14">
        <v>0</v>
      </c>
      <c r="E55" s="14">
        <v>0</v>
      </c>
      <c r="F55" s="28"/>
    </row>
    <row r="56" spans="1:6" ht="111.75" customHeight="1">
      <c r="A56" s="104"/>
      <c r="B56" s="7" t="s">
        <v>145</v>
      </c>
      <c r="C56" s="104"/>
      <c r="D56" s="14">
        <v>302903.7</v>
      </c>
      <c r="E56" s="14">
        <v>227632.2</v>
      </c>
      <c r="F56" s="28">
        <f t="shared" si="0"/>
        <v>75.15002292807912</v>
      </c>
    </row>
    <row r="57" spans="1:6" s="3" customFormat="1" ht="48.75" customHeight="1">
      <c r="A57" s="104">
        <v>7</v>
      </c>
      <c r="B57" s="6" t="s">
        <v>44</v>
      </c>
      <c r="C57" s="104" t="s">
        <v>13</v>
      </c>
      <c r="D57" s="13">
        <f>SUM(D58:D66)</f>
        <v>859786.142</v>
      </c>
      <c r="E57" s="13">
        <f>SUM(E58:E66)</f>
        <v>708601.042</v>
      </c>
      <c r="F57" s="23">
        <f t="shared" si="0"/>
        <v>82.41596455040329</v>
      </c>
    </row>
    <row r="58" spans="1:6" ht="33" customHeight="1">
      <c r="A58" s="104"/>
      <c r="B58" s="7" t="s">
        <v>66</v>
      </c>
      <c r="C58" s="104"/>
      <c r="D58" s="14">
        <v>211279.8</v>
      </c>
      <c r="E58" s="14">
        <v>176435.2</v>
      </c>
      <c r="F58" s="28">
        <f t="shared" si="0"/>
        <v>83.50784126073577</v>
      </c>
    </row>
    <row r="59" spans="1:6" ht="51" customHeight="1">
      <c r="A59" s="104"/>
      <c r="B59" s="7" t="s">
        <v>104</v>
      </c>
      <c r="C59" s="104"/>
      <c r="D59" s="19">
        <v>16293</v>
      </c>
      <c r="E59" s="19">
        <v>13398.8</v>
      </c>
      <c r="F59" s="28">
        <f t="shared" si="0"/>
        <v>82.23654330080402</v>
      </c>
    </row>
    <row r="60" spans="1:6" ht="81.75" customHeight="1">
      <c r="A60" s="104"/>
      <c r="B60" s="7" t="s">
        <v>124</v>
      </c>
      <c r="C60" s="104"/>
      <c r="D60" s="14">
        <v>9144</v>
      </c>
      <c r="E60" s="14">
        <v>7122</v>
      </c>
      <c r="F60" s="28">
        <f t="shared" si="0"/>
        <v>77.88713910761155</v>
      </c>
    </row>
    <row r="61" spans="1:6" ht="33" customHeight="1">
      <c r="A61" s="104"/>
      <c r="B61" s="7" t="s">
        <v>105</v>
      </c>
      <c r="C61" s="104"/>
      <c r="D61" s="19">
        <v>117000.4</v>
      </c>
      <c r="E61" s="19">
        <v>93580.1</v>
      </c>
      <c r="F61" s="28">
        <f t="shared" si="0"/>
        <v>79.9827180078017</v>
      </c>
    </row>
    <row r="62" spans="1:6" ht="18.75" customHeight="1">
      <c r="A62" s="104"/>
      <c r="B62" s="7" t="s">
        <v>106</v>
      </c>
      <c r="C62" s="104"/>
      <c r="D62" s="19">
        <v>43348.717</v>
      </c>
      <c r="E62" s="19">
        <v>36224.217</v>
      </c>
      <c r="F62" s="28">
        <f t="shared" si="0"/>
        <v>83.5646808185811</v>
      </c>
    </row>
    <row r="63" spans="1:6" ht="18.75" customHeight="1">
      <c r="A63" s="104"/>
      <c r="B63" s="7" t="s">
        <v>107</v>
      </c>
      <c r="C63" s="104"/>
      <c r="D63" s="19">
        <v>53292.525</v>
      </c>
      <c r="E63" s="19">
        <v>48480.125</v>
      </c>
      <c r="F63" s="28">
        <f t="shared" si="0"/>
        <v>90.9698405170331</v>
      </c>
    </row>
    <row r="64" spans="1:6" ht="18.75" customHeight="1">
      <c r="A64" s="104"/>
      <c r="B64" s="7" t="s">
        <v>108</v>
      </c>
      <c r="C64" s="104"/>
      <c r="D64" s="14">
        <v>146093.9</v>
      </c>
      <c r="E64" s="19">
        <v>100524.1</v>
      </c>
      <c r="F64" s="28">
        <f t="shared" si="0"/>
        <v>68.80786945929981</v>
      </c>
    </row>
    <row r="65" spans="1:6" ht="33" customHeight="1">
      <c r="A65" s="104"/>
      <c r="B65" s="7" t="s">
        <v>109</v>
      </c>
      <c r="C65" s="104"/>
      <c r="D65" s="14">
        <v>72649</v>
      </c>
      <c r="E65" s="14">
        <v>51192.1</v>
      </c>
      <c r="F65" s="28">
        <f t="shared" si="0"/>
        <v>70.46497542980633</v>
      </c>
    </row>
    <row r="66" spans="1:6" ht="33" customHeight="1">
      <c r="A66" s="104"/>
      <c r="B66" s="7" t="s">
        <v>110</v>
      </c>
      <c r="C66" s="104"/>
      <c r="D66" s="19">
        <v>190684.8</v>
      </c>
      <c r="E66" s="19">
        <v>181644.4</v>
      </c>
      <c r="F66" s="28">
        <f t="shared" si="0"/>
        <v>95.25898236251658</v>
      </c>
    </row>
    <row r="67" spans="1:6" s="3" customFormat="1" ht="51" customHeight="1">
      <c r="A67" s="104">
        <v>8</v>
      </c>
      <c r="B67" s="6" t="s">
        <v>36</v>
      </c>
      <c r="C67" s="104" t="s">
        <v>148</v>
      </c>
      <c r="D67" s="13">
        <f>SUM(D68:D71)</f>
        <v>29215</v>
      </c>
      <c r="E67" s="13">
        <f>SUM(E68:E71)</f>
        <v>20187.63</v>
      </c>
      <c r="F67" s="23">
        <f t="shared" si="0"/>
        <v>69.10022248844771</v>
      </c>
    </row>
    <row r="68" spans="1:6" ht="33" customHeight="1">
      <c r="A68" s="104"/>
      <c r="B68" s="7" t="s">
        <v>81</v>
      </c>
      <c r="C68" s="104"/>
      <c r="D68" s="14">
        <v>414</v>
      </c>
      <c r="E68" s="14">
        <v>312</v>
      </c>
      <c r="F68" s="28">
        <f t="shared" si="0"/>
        <v>75.36231884057972</v>
      </c>
    </row>
    <row r="69" spans="1:6" ht="33.75" customHeight="1">
      <c r="A69" s="104"/>
      <c r="B69" s="7" t="s">
        <v>82</v>
      </c>
      <c r="C69" s="104"/>
      <c r="D69" s="14">
        <v>0</v>
      </c>
      <c r="E69" s="14">
        <v>0</v>
      </c>
      <c r="F69" s="28"/>
    </row>
    <row r="70" spans="1:6" ht="34.5" customHeight="1">
      <c r="A70" s="104"/>
      <c r="B70" s="7" t="s">
        <v>83</v>
      </c>
      <c r="C70" s="104"/>
      <c r="D70" s="14">
        <v>0</v>
      </c>
      <c r="E70" s="14">
        <v>0</v>
      </c>
      <c r="F70" s="28"/>
    </row>
    <row r="71" spans="1:6" ht="55.5" customHeight="1">
      <c r="A71" s="104"/>
      <c r="B71" s="7" t="s">
        <v>84</v>
      </c>
      <c r="C71" s="104"/>
      <c r="D71" s="14">
        <v>28801</v>
      </c>
      <c r="E71" s="14">
        <v>19875.63</v>
      </c>
      <c r="F71" s="28">
        <f t="shared" si="0"/>
        <v>69.01020797888962</v>
      </c>
    </row>
    <row r="72" spans="1:6" s="3" customFormat="1" ht="63" customHeight="1">
      <c r="A72" s="104">
        <v>9</v>
      </c>
      <c r="B72" s="6" t="s">
        <v>37</v>
      </c>
      <c r="C72" s="99" t="s">
        <v>5</v>
      </c>
      <c r="D72" s="13">
        <f>SUM(D73:D77)</f>
        <v>73774.2</v>
      </c>
      <c r="E72" s="13">
        <f>SUM(E73:E77)</f>
        <v>30984.5</v>
      </c>
      <c r="F72" s="23">
        <f t="shared" si="0"/>
        <v>41.999099956353305</v>
      </c>
    </row>
    <row r="73" spans="1:6" ht="47.25" customHeight="1">
      <c r="A73" s="104"/>
      <c r="B73" s="7" t="s">
        <v>135</v>
      </c>
      <c r="C73" s="100"/>
      <c r="D73" s="14">
        <v>0</v>
      </c>
      <c r="E73" s="14">
        <v>0</v>
      </c>
      <c r="F73" s="28"/>
    </row>
    <row r="74" spans="1:6" ht="32.25" customHeight="1">
      <c r="A74" s="104"/>
      <c r="B74" s="7" t="s">
        <v>136</v>
      </c>
      <c r="C74" s="100"/>
      <c r="D74" s="14">
        <v>1500</v>
      </c>
      <c r="E74" s="14">
        <v>870.8</v>
      </c>
      <c r="F74" s="28">
        <f t="shared" si="0"/>
        <v>58.053333333333335</v>
      </c>
    </row>
    <row r="75" spans="1:6" ht="33" customHeight="1">
      <c r="A75" s="104"/>
      <c r="B75" s="20" t="s">
        <v>137</v>
      </c>
      <c r="C75" s="100"/>
      <c r="D75" s="14">
        <v>42206.5</v>
      </c>
      <c r="E75" s="14">
        <v>8076.5</v>
      </c>
      <c r="F75" s="28">
        <f t="shared" si="0"/>
        <v>19.135678153838864</v>
      </c>
    </row>
    <row r="76" spans="1:6" ht="33" customHeight="1">
      <c r="A76" s="104"/>
      <c r="B76" s="20" t="s">
        <v>138</v>
      </c>
      <c r="C76" s="100"/>
      <c r="D76" s="14">
        <v>2910</v>
      </c>
      <c r="E76" s="14">
        <v>1279.9</v>
      </c>
      <c r="F76" s="28">
        <f t="shared" si="0"/>
        <v>43.98281786941581</v>
      </c>
    </row>
    <row r="77" spans="1:6" ht="33" customHeight="1">
      <c r="A77" s="104"/>
      <c r="B77" s="20" t="s">
        <v>139</v>
      </c>
      <c r="C77" s="112"/>
      <c r="D77" s="14">
        <v>27157.7</v>
      </c>
      <c r="E77" s="14">
        <v>20757.3</v>
      </c>
      <c r="F77" s="28">
        <f aca="true" t="shared" si="1" ref="F77:F137">E77/D77*100</f>
        <v>76.43246666691215</v>
      </c>
    </row>
    <row r="78" spans="1:6" s="3" customFormat="1" ht="63" customHeight="1">
      <c r="A78" s="104">
        <v>10</v>
      </c>
      <c r="B78" s="6" t="s">
        <v>38</v>
      </c>
      <c r="C78" s="104" t="s">
        <v>14</v>
      </c>
      <c r="D78" s="13">
        <f>D79+D80+D81+D82</f>
        <v>981822.5</v>
      </c>
      <c r="E78" s="13">
        <f>E79+E80+E81+E82</f>
        <v>853958.7</v>
      </c>
      <c r="F78" s="23">
        <f t="shared" si="1"/>
        <v>86.97689246274149</v>
      </c>
    </row>
    <row r="79" spans="1:6" ht="33" customHeight="1">
      <c r="A79" s="104"/>
      <c r="B79" s="7" t="s">
        <v>71</v>
      </c>
      <c r="C79" s="104"/>
      <c r="D79" s="17">
        <v>203409</v>
      </c>
      <c r="E79" s="17">
        <v>163549.4</v>
      </c>
      <c r="F79" s="28">
        <f t="shared" si="1"/>
        <v>80.40421023651854</v>
      </c>
    </row>
    <row r="80" spans="1:6" ht="81" customHeight="1">
      <c r="A80" s="104"/>
      <c r="B80" s="7" t="s">
        <v>72</v>
      </c>
      <c r="C80" s="104"/>
      <c r="D80" s="17">
        <v>87462.1</v>
      </c>
      <c r="E80" s="17">
        <v>65051.4</v>
      </c>
      <c r="F80" s="28">
        <f t="shared" si="1"/>
        <v>74.37667286744772</v>
      </c>
    </row>
    <row r="81" spans="1:6" ht="33" customHeight="1">
      <c r="A81" s="104"/>
      <c r="B81" s="7" t="s">
        <v>73</v>
      </c>
      <c r="C81" s="104"/>
      <c r="D81" s="17">
        <v>671937</v>
      </c>
      <c r="E81" s="17">
        <v>610164.4</v>
      </c>
      <c r="F81" s="28">
        <f t="shared" si="1"/>
        <v>90.80678694579998</v>
      </c>
    </row>
    <row r="82" spans="1:6" ht="63.75" customHeight="1">
      <c r="A82" s="104"/>
      <c r="B82" s="7" t="s">
        <v>74</v>
      </c>
      <c r="C82" s="104"/>
      <c r="D82" s="17">
        <v>19014.4</v>
      </c>
      <c r="E82" s="17">
        <v>15193.5</v>
      </c>
      <c r="F82" s="28">
        <f t="shared" si="1"/>
        <v>79.90522972063278</v>
      </c>
    </row>
    <row r="83" spans="1:6" s="3" customFormat="1" ht="48" customHeight="1">
      <c r="A83" s="104">
        <v>11</v>
      </c>
      <c r="B83" s="6" t="s">
        <v>39</v>
      </c>
      <c r="C83" s="104" t="s">
        <v>6</v>
      </c>
      <c r="D83" s="13">
        <f>SUM(D84:D86)</f>
        <v>116979.59999999999</v>
      </c>
      <c r="E83" s="13">
        <f>SUM(E84:E86)</f>
        <v>86426.7</v>
      </c>
      <c r="F83" s="23">
        <f t="shared" si="1"/>
        <v>73.8818563236667</v>
      </c>
    </row>
    <row r="84" spans="1:6" ht="48" customHeight="1">
      <c r="A84" s="104"/>
      <c r="B84" s="7" t="s">
        <v>85</v>
      </c>
      <c r="C84" s="104"/>
      <c r="D84" s="14">
        <v>104641.4</v>
      </c>
      <c r="E84" s="14">
        <v>77078.9</v>
      </c>
      <c r="F84" s="28">
        <f t="shared" si="1"/>
        <v>73.66004277465706</v>
      </c>
    </row>
    <row r="85" spans="1:6" ht="48" customHeight="1">
      <c r="A85" s="104"/>
      <c r="B85" s="7" t="s">
        <v>86</v>
      </c>
      <c r="C85" s="104"/>
      <c r="D85" s="14">
        <v>0</v>
      </c>
      <c r="E85" s="14">
        <v>0</v>
      </c>
      <c r="F85" s="28"/>
    </row>
    <row r="86" spans="1:6" ht="64.5" customHeight="1">
      <c r="A86" s="104"/>
      <c r="B86" s="7" t="s">
        <v>87</v>
      </c>
      <c r="C86" s="104"/>
      <c r="D86" s="14">
        <v>12338.2</v>
      </c>
      <c r="E86" s="14">
        <v>9347.8</v>
      </c>
      <c r="F86" s="28">
        <f t="shared" si="1"/>
        <v>75.7630772722115</v>
      </c>
    </row>
    <row r="87" spans="1:6" s="3" customFormat="1" ht="63" customHeight="1">
      <c r="A87" s="104">
        <v>12</v>
      </c>
      <c r="B87" s="6" t="s">
        <v>45</v>
      </c>
      <c r="C87" s="104" t="s">
        <v>28</v>
      </c>
      <c r="D87" s="13">
        <f>D88+D89+D90</f>
        <v>183672.4</v>
      </c>
      <c r="E87" s="13">
        <f>E88+E89+E90</f>
        <v>32013.749</v>
      </c>
      <c r="F87" s="23">
        <f t="shared" si="1"/>
        <v>17.429809269111747</v>
      </c>
    </row>
    <row r="88" spans="1:6" ht="34.5" customHeight="1">
      <c r="A88" s="104"/>
      <c r="B88" s="7" t="s">
        <v>130</v>
      </c>
      <c r="C88" s="104"/>
      <c r="D88" s="14">
        <v>1413</v>
      </c>
      <c r="E88" s="14">
        <v>630</v>
      </c>
      <c r="F88" s="28">
        <f t="shared" si="1"/>
        <v>44.5859872611465</v>
      </c>
    </row>
    <row r="89" spans="1:6" ht="32.25" customHeight="1">
      <c r="A89" s="104"/>
      <c r="B89" s="7" t="s">
        <v>129</v>
      </c>
      <c r="C89" s="104"/>
      <c r="D89" s="14">
        <v>69328.4</v>
      </c>
      <c r="E89" s="14">
        <v>28574.558</v>
      </c>
      <c r="F89" s="28">
        <f t="shared" si="1"/>
        <v>41.216237501514534</v>
      </c>
    </row>
    <row r="90" spans="1:6" ht="31.5">
      <c r="A90" s="104"/>
      <c r="B90" s="7" t="s">
        <v>121</v>
      </c>
      <c r="C90" s="104"/>
      <c r="D90" s="14">
        <v>112931</v>
      </c>
      <c r="E90" s="14">
        <v>2809.191</v>
      </c>
      <c r="F90" s="28">
        <f t="shared" si="1"/>
        <v>2.4875286679476845</v>
      </c>
    </row>
    <row r="91" spans="1:6" ht="15.75" customHeight="1">
      <c r="A91" s="104"/>
      <c r="B91" s="7" t="s">
        <v>120</v>
      </c>
      <c r="C91" s="104"/>
      <c r="D91" s="14">
        <v>0</v>
      </c>
      <c r="E91" s="14">
        <v>0</v>
      </c>
      <c r="F91" s="28"/>
    </row>
    <row r="92" spans="1:6" s="3" customFormat="1" ht="63">
      <c r="A92" s="104">
        <v>13</v>
      </c>
      <c r="B92" s="6" t="s">
        <v>46</v>
      </c>
      <c r="C92" s="104" t="s">
        <v>15</v>
      </c>
      <c r="D92" s="13">
        <f>SUM(D93:D94)</f>
        <v>3936</v>
      </c>
      <c r="E92" s="13">
        <f>SUM(E93:E94)</f>
        <v>3736</v>
      </c>
      <c r="F92" s="23">
        <f t="shared" si="1"/>
        <v>94.91869918699187</v>
      </c>
    </row>
    <row r="93" spans="1:6" ht="31.5">
      <c r="A93" s="104"/>
      <c r="B93" s="7" t="s">
        <v>140</v>
      </c>
      <c r="C93" s="104"/>
      <c r="D93" s="14">
        <v>3686</v>
      </c>
      <c r="E93" s="14">
        <v>3636</v>
      </c>
      <c r="F93" s="28">
        <f t="shared" si="1"/>
        <v>98.64351600651112</v>
      </c>
    </row>
    <row r="94" spans="1:6" ht="31.5">
      <c r="A94" s="104"/>
      <c r="B94" s="7" t="s">
        <v>141</v>
      </c>
      <c r="C94" s="104"/>
      <c r="D94" s="14">
        <v>250</v>
      </c>
      <c r="E94" s="14">
        <v>100</v>
      </c>
      <c r="F94" s="28">
        <f t="shared" si="1"/>
        <v>40</v>
      </c>
    </row>
    <row r="95" spans="1:6" s="3" customFormat="1" ht="65.25" customHeight="1">
      <c r="A95" s="99">
        <v>14</v>
      </c>
      <c r="B95" s="6" t="s">
        <v>40</v>
      </c>
      <c r="C95" s="99" t="s">
        <v>29</v>
      </c>
      <c r="D95" s="13">
        <f>SUM(D96:D99)</f>
        <v>148497.1</v>
      </c>
      <c r="E95" s="13">
        <f>SUM(E96:E99)</f>
        <v>63227.1</v>
      </c>
      <c r="F95" s="23">
        <f t="shared" si="1"/>
        <v>42.57800320679663</v>
      </c>
    </row>
    <row r="96" spans="1:6" ht="63">
      <c r="A96" s="100"/>
      <c r="B96" s="7" t="s">
        <v>125</v>
      </c>
      <c r="C96" s="100"/>
      <c r="D96" s="14">
        <v>79764.4</v>
      </c>
      <c r="E96" s="14">
        <v>27237.1</v>
      </c>
      <c r="F96" s="28">
        <f t="shared" si="1"/>
        <v>34.14693773161962</v>
      </c>
    </row>
    <row r="97" spans="1:6" ht="47.25">
      <c r="A97" s="100"/>
      <c r="B97" s="7" t="s">
        <v>126</v>
      </c>
      <c r="C97" s="100"/>
      <c r="D97" s="14">
        <v>867.1</v>
      </c>
      <c r="E97" s="14">
        <v>867.1</v>
      </c>
      <c r="F97" s="28">
        <f t="shared" si="1"/>
        <v>100</v>
      </c>
    </row>
    <row r="98" spans="1:6" ht="96" customHeight="1">
      <c r="A98" s="100"/>
      <c r="B98" s="7" t="s">
        <v>127</v>
      </c>
      <c r="C98" s="100"/>
      <c r="D98" s="14">
        <v>0</v>
      </c>
      <c r="E98" s="14">
        <v>0</v>
      </c>
      <c r="F98" s="28"/>
    </row>
    <row r="99" spans="1:6" ht="63" customHeight="1">
      <c r="A99" s="112"/>
      <c r="B99" s="7" t="s">
        <v>128</v>
      </c>
      <c r="C99" s="112"/>
      <c r="D99" s="14">
        <v>67865.6</v>
      </c>
      <c r="E99" s="14">
        <v>35122.9</v>
      </c>
      <c r="F99" s="28">
        <f t="shared" si="1"/>
        <v>51.7536130233874</v>
      </c>
    </row>
    <row r="100" spans="1:6" s="3" customFormat="1" ht="63.75" customHeight="1">
      <c r="A100" s="99">
        <v>15</v>
      </c>
      <c r="B100" s="6" t="s">
        <v>25</v>
      </c>
      <c r="C100" s="99" t="s">
        <v>15</v>
      </c>
      <c r="D100" s="13">
        <f>SUM(D101:D104)</f>
        <v>1819128.4</v>
      </c>
      <c r="E100" s="13">
        <f>SUM(E101:E104)</f>
        <v>1017875.6000000001</v>
      </c>
      <c r="F100" s="23">
        <f t="shared" si="1"/>
        <v>55.954027214351676</v>
      </c>
    </row>
    <row r="101" spans="1:6" ht="18" customHeight="1">
      <c r="A101" s="100"/>
      <c r="B101" s="7" t="s">
        <v>67</v>
      </c>
      <c r="C101" s="100"/>
      <c r="D101" s="14">
        <v>1590351</v>
      </c>
      <c r="E101" s="14">
        <v>874396.4</v>
      </c>
      <c r="F101" s="28">
        <f t="shared" si="1"/>
        <v>54.98134688505871</v>
      </c>
    </row>
    <row r="102" spans="1:6" ht="47.25">
      <c r="A102" s="112"/>
      <c r="B102" s="7" t="s">
        <v>68</v>
      </c>
      <c r="C102" s="112"/>
      <c r="D102" s="14">
        <v>33475</v>
      </c>
      <c r="E102" s="14">
        <v>5490</v>
      </c>
      <c r="F102" s="28">
        <f t="shared" si="1"/>
        <v>16.400298730395818</v>
      </c>
    </row>
    <row r="103" spans="1:6" ht="34.5" customHeight="1">
      <c r="A103" s="21"/>
      <c r="B103" s="7" t="s">
        <v>69</v>
      </c>
      <c r="C103" s="21"/>
      <c r="D103" s="14">
        <v>793</v>
      </c>
      <c r="E103" s="14">
        <v>533</v>
      </c>
      <c r="F103" s="28">
        <f t="shared" si="1"/>
        <v>67.21311475409836</v>
      </c>
    </row>
    <row r="104" spans="1:6" ht="51" customHeight="1">
      <c r="A104" s="22"/>
      <c r="B104" s="7" t="s">
        <v>70</v>
      </c>
      <c r="C104" s="22"/>
      <c r="D104" s="14">
        <v>194509.4</v>
      </c>
      <c r="E104" s="14">
        <v>137456.2</v>
      </c>
      <c r="F104" s="28">
        <f t="shared" si="1"/>
        <v>70.66815279878506</v>
      </c>
    </row>
    <row r="105" spans="1:6" s="3" customFormat="1" ht="84" customHeight="1">
      <c r="A105" s="99">
        <v>16</v>
      </c>
      <c r="B105" s="6" t="s">
        <v>41</v>
      </c>
      <c r="C105" s="99" t="s">
        <v>16</v>
      </c>
      <c r="D105" s="13">
        <f>SUM(D106:D116)</f>
        <v>2208708</v>
      </c>
      <c r="E105" s="13">
        <f>SUM(E106:E116)</f>
        <v>1670385.4</v>
      </c>
      <c r="F105" s="23">
        <f t="shared" si="1"/>
        <v>75.62726263498841</v>
      </c>
    </row>
    <row r="106" spans="1:6" ht="49.5" customHeight="1">
      <c r="A106" s="100"/>
      <c r="B106" s="7" t="s">
        <v>111</v>
      </c>
      <c r="C106" s="100"/>
      <c r="D106" s="14">
        <v>204698.1</v>
      </c>
      <c r="E106" s="14">
        <v>173449.4</v>
      </c>
      <c r="F106" s="28">
        <f t="shared" si="1"/>
        <v>84.73425009807126</v>
      </c>
    </row>
    <row r="107" spans="1:6" ht="50.25" customHeight="1">
      <c r="A107" s="100"/>
      <c r="B107" s="7" t="s">
        <v>112</v>
      </c>
      <c r="C107" s="100"/>
      <c r="D107" s="14">
        <v>1380394.2</v>
      </c>
      <c r="E107" s="14">
        <v>1165705.6</v>
      </c>
      <c r="F107" s="28">
        <f t="shared" si="1"/>
        <v>84.4472977356758</v>
      </c>
    </row>
    <row r="108" spans="1:6" ht="16.5" customHeight="1">
      <c r="A108" s="100"/>
      <c r="B108" s="7" t="s">
        <v>113</v>
      </c>
      <c r="C108" s="100"/>
      <c r="D108" s="14">
        <v>0</v>
      </c>
      <c r="E108" s="14">
        <v>0</v>
      </c>
      <c r="F108" s="28"/>
    </row>
    <row r="109" spans="1:6" ht="33.75" customHeight="1">
      <c r="A109" s="100"/>
      <c r="B109" s="7" t="s">
        <v>114</v>
      </c>
      <c r="C109" s="100"/>
      <c r="D109" s="14">
        <v>45629.9</v>
      </c>
      <c r="E109" s="14">
        <v>34211.7</v>
      </c>
      <c r="F109" s="28">
        <f t="shared" si="1"/>
        <v>74.97649567498503</v>
      </c>
    </row>
    <row r="110" spans="1:6" ht="34.5" customHeight="1">
      <c r="A110" s="100"/>
      <c r="B110" s="7" t="s">
        <v>115</v>
      </c>
      <c r="C110" s="100"/>
      <c r="D110" s="14">
        <v>25919.1</v>
      </c>
      <c r="E110" s="14">
        <v>0</v>
      </c>
      <c r="F110" s="28">
        <f t="shared" si="1"/>
        <v>0</v>
      </c>
    </row>
    <row r="111" spans="1:6" ht="31.5">
      <c r="A111" s="100"/>
      <c r="B111" s="7" t="s">
        <v>116</v>
      </c>
      <c r="C111" s="100"/>
      <c r="D111" s="14">
        <v>0</v>
      </c>
      <c r="E111" s="14">
        <v>0</v>
      </c>
      <c r="F111" s="28"/>
    </row>
    <row r="112" spans="1:6" ht="52.5" customHeight="1">
      <c r="A112" s="100"/>
      <c r="B112" s="7" t="s">
        <v>152</v>
      </c>
      <c r="C112" s="100"/>
      <c r="D112" s="14">
        <v>338419.7</v>
      </c>
      <c r="E112" s="14">
        <v>139385.8</v>
      </c>
      <c r="F112" s="28">
        <f t="shared" si="1"/>
        <v>41.187259488735435</v>
      </c>
    </row>
    <row r="113" spans="1:6" ht="34.5" customHeight="1">
      <c r="A113" s="100"/>
      <c r="B113" s="7" t="s">
        <v>117</v>
      </c>
      <c r="C113" s="100"/>
      <c r="D113" s="14">
        <v>62054.9</v>
      </c>
      <c r="E113" s="14">
        <v>40888.4</v>
      </c>
      <c r="F113" s="28">
        <f t="shared" si="1"/>
        <v>65.89068711737511</v>
      </c>
    </row>
    <row r="114" spans="1:6" ht="51" customHeight="1">
      <c r="A114" s="100"/>
      <c r="B114" s="7" t="s">
        <v>149</v>
      </c>
      <c r="C114" s="100"/>
      <c r="D114" s="14">
        <v>0</v>
      </c>
      <c r="E114" s="14">
        <v>0</v>
      </c>
      <c r="F114" s="28"/>
    </row>
    <row r="115" spans="1:6" ht="21" customHeight="1">
      <c r="A115" s="100"/>
      <c r="B115" s="7" t="s">
        <v>150</v>
      </c>
      <c r="C115" s="100"/>
      <c r="D115" s="14">
        <v>83540</v>
      </c>
      <c r="E115" s="14">
        <v>58807.4</v>
      </c>
      <c r="F115" s="28">
        <f t="shared" si="1"/>
        <v>70.39430213071583</v>
      </c>
    </row>
    <row r="116" spans="1:6" ht="34.5" customHeight="1">
      <c r="A116" s="112"/>
      <c r="B116" s="7" t="s">
        <v>151</v>
      </c>
      <c r="C116" s="112"/>
      <c r="D116" s="14">
        <v>68052.1</v>
      </c>
      <c r="E116" s="14">
        <v>57937.1</v>
      </c>
      <c r="F116" s="28">
        <f t="shared" si="1"/>
        <v>85.13638814966768</v>
      </c>
    </row>
    <row r="117" spans="1:6" s="3" customFormat="1" ht="50.25" customHeight="1">
      <c r="A117" s="99">
        <v>17</v>
      </c>
      <c r="B117" s="6" t="s">
        <v>42</v>
      </c>
      <c r="C117" s="99" t="s">
        <v>17</v>
      </c>
      <c r="D117" s="13">
        <f>SUM(D118:D120)</f>
        <v>181544.6</v>
      </c>
      <c r="E117" s="13">
        <f>SUM(E118:E120)</f>
        <v>120413.5</v>
      </c>
      <c r="F117" s="23">
        <f t="shared" si="1"/>
        <v>66.32722757933863</v>
      </c>
    </row>
    <row r="118" spans="1:6" ht="33" customHeight="1">
      <c r="A118" s="100"/>
      <c r="B118" s="7" t="s">
        <v>118</v>
      </c>
      <c r="C118" s="100"/>
      <c r="D118" s="14">
        <v>129794.6</v>
      </c>
      <c r="E118" s="14">
        <v>80981.3</v>
      </c>
      <c r="F118" s="28">
        <f t="shared" si="1"/>
        <v>62.39188687356793</v>
      </c>
    </row>
    <row r="119" spans="1:6" ht="18" customHeight="1">
      <c r="A119" s="100"/>
      <c r="B119" s="7" t="s">
        <v>119</v>
      </c>
      <c r="C119" s="100"/>
      <c r="D119" s="14">
        <v>0</v>
      </c>
      <c r="E119" s="14">
        <v>0</v>
      </c>
      <c r="F119" s="28"/>
    </row>
    <row r="120" spans="1:6" ht="42" customHeight="1">
      <c r="A120" s="112"/>
      <c r="B120" s="7" t="s">
        <v>91</v>
      </c>
      <c r="C120" s="112"/>
      <c r="D120" s="14">
        <v>51750</v>
      </c>
      <c r="E120" s="14">
        <v>39432.2</v>
      </c>
      <c r="F120" s="28">
        <f t="shared" si="1"/>
        <v>76.1974879227053</v>
      </c>
    </row>
    <row r="121" spans="1:6" s="3" customFormat="1" ht="64.5" customHeight="1">
      <c r="A121" s="99">
        <v>18</v>
      </c>
      <c r="B121" s="6" t="s">
        <v>43</v>
      </c>
      <c r="C121" s="99" t="s">
        <v>18</v>
      </c>
      <c r="D121" s="13">
        <f>SUM(D122:D124)</f>
        <v>2393170.81608</v>
      </c>
      <c r="E121" s="13">
        <f>SUM(E122:E124)</f>
        <v>1511991.09114</v>
      </c>
      <c r="F121" s="23">
        <f t="shared" si="1"/>
        <v>63.17940537218454</v>
      </c>
    </row>
    <row r="122" spans="1:6" ht="66" customHeight="1">
      <c r="A122" s="100"/>
      <c r="B122" s="7" t="s">
        <v>63</v>
      </c>
      <c r="C122" s="100"/>
      <c r="D122" s="14">
        <v>2331292.8</v>
      </c>
      <c r="E122" s="14">
        <v>1467508</v>
      </c>
      <c r="F122" s="28">
        <f t="shared" si="1"/>
        <v>62.94824914313638</v>
      </c>
    </row>
    <row r="123" spans="1:6" ht="33.75" customHeight="1">
      <c r="A123" s="100"/>
      <c r="B123" s="7" t="s">
        <v>65</v>
      </c>
      <c r="C123" s="100"/>
      <c r="D123" s="14">
        <v>0</v>
      </c>
      <c r="E123" s="14">
        <v>0</v>
      </c>
      <c r="F123" s="28"/>
    </row>
    <row r="124" spans="1:6" ht="64.5" customHeight="1">
      <c r="A124" s="112"/>
      <c r="B124" s="7" t="s">
        <v>64</v>
      </c>
      <c r="C124" s="112"/>
      <c r="D124" s="14">
        <v>61878.01608</v>
      </c>
      <c r="E124" s="14">
        <v>44483.09114</v>
      </c>
      <c r="F124" s="28">
        <f t="shared" si="1"/>
        <v>71.88836029017044</v>
      </c>
    </row>
    <row r="125" spans="1:6" s="3" customFormat="1" ht="65.25" customHeight="1">
      <c r="A125" s="104">
        <v>19</v>
      </c>
      <c r="B125" s="6" t="s">
        <v>47</v>
      </c>
      <c r="C125" s="104" t="s">
        <v>19</v>
      </c>
      <c r="D125" s="13">
        <f>SUM(D126:D128)</f>
        <v>111103.20000000001</v>
      </c>
      <c r="E125" s="13">
        <f>SUM(E126:E128)</f>
        <v>88995.1</v>
      </c>
      <c r="F125" s="23">
        <f t="shared" si="1"/>
        <v>80.1012932120767</v>
      </c>
    </row>
    <row r="126" spans="1:6" ht="63">
      <c r="A126" s="104"/>
      <c r="B126" s="7" t="s">
        <v>122</v>
      </c>
      <c r="C126" s="104"/>
      <c r="D126" s="14">
        <v>55794.8</v>
      </c>
      <c r="E126" s="14">
        <v>44462.8</v>
      </c>
      <c r="F126" s="28">
        <f t="shared" si="1"/>
        <v>79.68986357151563</v>
      </c>
    </row>
    <row r="127" spans="1:6" ht="31.5">
      <c r="A127" s="104"/>
      <c r="B127" s="7" t="s">
        <v>123</v>
      </c>
      <c r="C127" s="104"/>
      <c r="D127" s="14">
        <v>23181.8</v>
      </c>
      <c r="E127" s="14">
        <v>16226.4</v>
      </c>
      <c r="F127" s="28">
        <f t="shared" si="1"/>
        <v>69.99629019316878</v>
      </c>
    </row>
    <row r="128" spans="1:6" ht="31.5">
      <c r="A128" s="104"/>
      <c r="B128" s="7" t="s">
        <v>117</v>
      </c>
      <c r="C128" s="104"/>
      <c r="D128" s="14">
        <v>32126.6</v>
      </c>
      <c r="E128" s="14">
        <v>28305.9</v>
      </c>
      <c r="F128" s="28">
        <f t="shared" si="1"/>
        <v>88.1073627461356</v>
      </c>
    </row>
    <row r="129" spans="1:6" s="3" customFormat="1" ht="47.25">
      <c r="A129" s="104">
        <v>20</v>
      </c>
      <c r="B129" s="6" t="s">
        <v>48</v>
      </c>
      <c r="C129" s="104" t="s">
        <v>20</v>
      </c>
      <c r="D129" s="13">
        <f>D130+D131+D132</f>
        <v>101748.7</v>
      </c>
      <c r="E129" s="13">
        <f>E130+E131+E132</f>
        <v>69512.2</v>
      </c>
      <c r="F129" s="23">
        <f t="shared" si="1"/>
        <v>68.3175313296386</v>
      </c>
    </row>
    <row r="130" spans="1:6" ht="51" customHeight="1">
      <c r="A130" s="104"/>
      <c r="B130" s="7" t="s">
        <v>75</v>
      </c>
      <c r="C130" s="104"/>
      <c r="D130" s="14">
        <v>778</v>
      </c>
      <c r="E130" s="14">
        <v>736</v>
      </c>
      <c r="F130" s="28">
        <f t="shared" si="1"/>
        <v>94.60154241645245</v>
      </c>
    </row>
    <row r="131" spans="1:6" ht="35.25" customHeight="1">
      <c r="A131" s="104"/>
      <c r="B131" s="7" t="s">
        <v>76</v>
      </c>
      <c r="C131" s="104"/>
      <c r="D131" s="14">
        <v>73</v>
      </c>
      <c r="E131" s="14">
        <v>73</v>
      </c>
      <c r="F131" s="28">
        <f t="shared" si="1"/>
        <v>100</v>
      </c>
    </row>
    <row r="132" spans="1:6" ht="66.75" customHeight="1">
      <c r="A132" s="104"/>
      <c r="B132" s="7" t="s">
        <v>77</v>
      </c>
      <c r="C132" s="104"/>
      <c r="D132" s="14">
        <v>100897.7</v>
      </c>
      <c r="E132" s="14">
        <v>68703.2</v>
      </c>
      <c r="F132" s="28">
        <f t="shared" si="1"/>
        <v>68.09193866659002</v>
      </c>
    </row>
    <row r="133" spans="1:6" s="3" customFormat="1" ht="63" customHeight="1">
      <c r="A133" s="104">
        <v>21</v>
      </c>
      <c r="B133" s="6" t="s">
        <v>49</v>
      </c>
      <c r="C133" s="104" t="s">
        <v>21</v>
      </c>
      <c r="D133" s="13">
        <f>SUM(D134)</f>
        <v>16391.47</v>
      </c>
      <c r="E133" s="13">
        <f>SUM(E134)</f>
        <v>12027.33</v>
      </c>
      <c r="F133" s="23">
        <f t="shared" si="1"/>
        <v>73.37554227900243</v>
      </c>
    </row>
    <row r="134" spans="1:6" ht="63" customHeight="1">
      <c r="A134" s="104"/>
      <c r="B134" s="7" t="s">
        <v>27</v>
      </c>
      <c r="C134" s="104"/>
      <c r="D134" s="14">
        <v>16391.47</v>
      </c>
      <c r="E134" s="14">
        <v>12027.33</v>
      </c>
      <c r="F134" s="28">
        <f t="shared" si="1"/>
        <v>73.37554227900243</v>
      </c>
    </row>
    <row r="135" spans="1:6" s="3" customFormat="1" ht="47.25" customHeight="1">
      <c r="A135" s="104">
        <v>22</v>
      </c>
      <c r="B135" s="6" t="s">
        <v>26</v>
      </c>
      <c r="C135" s="104" t="s">
        <v>22</v>
      </c>
      <c r="D135" s="13">
        <f>SUM(D136:D137)</f>
        <v>14040.8</v>
      </c>
      <c r="E135" s="13">
        <f>SUM(E136:E137)</f>
        <v>10286.1</v>
      </c>
      <c r="F135" s="23">
        <f t="shared" si="1"/>
        <v>73.258646230984</v>
      </c>
    </row>
    <row r="136" spans="1:6" ht="33" customHeight="1">
      <c r="A136" s="104"/>
      <c r="B136" s="7" t="s">
        <v>146</v>
      </c>
      <c r="C136" s="104"/>
      <c r="D136" s="14">
        <v>1971.3</v>
      </c>
      <c r="E136" s="14">
        <v>1428.9</v>
      </c>
      <c r="F136" s="28">
        <f t="shared" si="1"/>
        <v>72.48516207578756</v>
      </c>
    </row>
    <row r="137" spans="1:6" ht="63.75" customHeight="1">
      <c r="A137" s="104"/>
      <c r="B137" s="7" t="s">
        <v>147</v>
      </c>
      <c r="C137" s="104"/>
      <c r="D137" s="14">
        <v>12069.5</v>
      </c>
      <c r="E137" s="14">
        <v>8857.2</v>
      </c>
      <c r="F137" s="28">
        <f t="shared" si="1"/>
        <v>73.38497866523055</v>
      </c>
    </row>
    <row r="138" spans="1:6" ht="63.75" customHeight="1">
      <c r="A138" s="24">
        <v>23</v>
      </c>
      <c r="B138" s="29" t="s">
        <v>161</v>
      </c>
      <c r="C138" s="99" t="s">
        <v>28</v>
      </c>
      <c r="D138" s="130" t="s">
        <v>158</v>
      </c>
      <c r="E138" s="131"/>
      <c r="F138" s="28"/>
    </row>
    <row r="139" spans="1:6" ht="45.75" customHeight="1">
      <c r="A139" s="25"/>
      <c r="B139" s="30" t="s">
        <v>160</v>
      </c>
      <c r="C139" s="100"/>
      <c r="D139" s="14"/>
      <c r="E139" s="14"/>
      <c r="F139" s="28"/>
    </row>
    <row r="140" spans="1:6" ht="48.75" customHeight="1">
      <c r="A140" s="26"/>
      <c r="B140" s="7" t="s">
        <v>157</v>
      </c>
      <c r="C140" s="112"/>
      <c r="D140" s="14"/>
      <c r="E140" s="14"/>
      <c r="F140" s="28"/>
    </row>
    <row r="141" spans="1:5" ht="18" customHeight="1">
      <c r="A141" s="8" t="s">
        <v>154</v>
      </c>
      <c r="D141" s="11"/>
      <c r="E141" s="11"/>
    </row>
    <row r="142" spans="1:5" ht="15">
      <c r="A142" s="9"/>
      <c r="D142" s="12"/>
      <c r="E142" s="12"/>
    </row>
    <row r="143" ht="15">
      <c r="A143" s="9"/>
    </row>
    <row r="144" ht="15">
      <c r="A144" s="10" t="s">
        <v>7</v>
      </c>
    </row>
  </sheetData>
  <sheetProtection/>
  <mergeCells count="59">
    <mergeCell ref="A133:A134"/>
    <mergeCell ref="C133:C134"/>
    <mergeCell ref="A135:A137"/>
    <mergeCell ref="C135:C137"/>
    <mergeCell ref="A117:A120"/>
    <mergeCell ref="C117:C120"/>
    <mergeCell ref="A129:A132"/>
    <mergeCell ref="C129:C132"/>
    <mergeCell ref="A121:A124"/>
    <mergeCell ref="C121:C124"/>
    <mergeCell ref="A125:A128"/>
    <mergeCell ref="C125:C128"/>
    <mergeCell ref="F7:F8"/>
    <mergeCell ref="A3:F3"/>
    <mergeCell ref="A4:F4"/>
    <mergeCell ref="A5:F5"/>
    <mergeCell ref="A7:A8"/>
    <mergeCell ref="B7:B8"/>
    <mergeCell ref="C7:C8"/>
    <mergeCell ref="D7:E7"/>
    <mergeCell ref="A100:A102"/>
    <mergeCell ref="C100:C102"/>
    <mergeCell ref="A105:A116"/>
    <mergeCell ref="C105:C116"/>
    <mergeCell ref="A92:A94"/>
    <mergeCell ref="C92:C94"/>
    <mergeCell ref="A95:A99"/>
    <mergeCell ref="C95:C99"/>
    <mergeCell ref="A83:A86"/>
    <mergeCell ref="C83:C86"/>
    <mergeCell ref="A87:A91"/>
    <mergeCell ref="C87:C91"/>
    <mergeCell ref="A72:A77"/>
    <mergeCell ref="C72:C77"/>
    <mergeCell ref="A78:A82"/>
    <mergeCell ref="C78:C82"/>
    <mergeCell ref="A67:A71"/>
    <mergeCell ref="C67:C71"/>
    <mergeCell ref="A48:A54"/>
    <mergeCell ref="C48:C54"/>
    <mergeCell ref="A55:A56"/>
    <mergeCell ref="C55:C56"/>
    <mergeCell ref="A40:A41"/>
    <mergeCell ref="C40:C41"/>
    <mergeCell ref="A42:A47"/>
    <mergeCell ref="C42:C47"/>
    <mergeCell ref="A1:E1"/>
    <mergeCell ref="A57:A66"/>
    <mergeCell ref="C57:C66"/>
    <mergeCell ref="C138:C140"/>
    <mergeCell ref="D138:E138"/>
    <mergeCell ref="A11:A22"/>
    <mergeCell ref="C11:C22"/>
    <mergeCell ref="A23:A29"/>
    <mergeCell ref="C23:C29"/>
    <mergeCell ref="A30:A36"/>
    <mergeCell ref="C30:C36"/>
    <mergeCell ref="A37:A39"/>
    <mergeCell ref="C37:C39"/>
  </mergeCells>
  <printOptions/>
  <pageMargins left="0.24" right="0.16" top="0.39" bottom="0.54" header="0.2" footer="0.29"/>
  <pageSetup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 ходе реализации госпрограмм за 1 квартал 2021 г.</dc:title>
  <dc:subject/>
  <dc:creator>Andreeva</dc:creator>
  <cp:keywords/>
  <dc:description/>
  <cp:lastModifiedBy>VarlamovaNV</cp:lastModifiedBy>
  <cp:lastPrinted>2021-04-29T13:19:24Z</cp:lastPrinted>
  <dcterms:created xsi:type="dcterms:W3CDTF">2014-04-30T05:22:38Z</dcterms:created>
  <dcterms:modified xsi:type="dcterms:W3CDTF">2021-04-29T13:21:04Z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XXJ7TYMEEKJ2-384-138</vt:lpwstr>
  </property>
  <property fmtid="{D5CDD505-2E9C-101B-9397-08002B2CF9AE}" pid="4" name="_dlc_DocIdItemGu">
    <vt:lpwstr>9a4d1a4b-8290-41e3-b1ff-dddec0cf6c38</vt:lpwstr>
  </property>
  <property fmtid="{D5CDD505-2E9C-101B-9397-08002B2CF9AE}" pid="5" name="_dlc_DocIdU">
    <vt:lpwstr>https://vip.gov.mari.ru/mecon/_layouts/DocIdRedir.aspx?ID=XXJ7TYMEEKJ2-384-138, XXJ7TYMEEKJ2-384-138</vt:lpwstr>
  </property>
  <property fmtid="{D5CDD505-2E9C-101B-9397-08002B2CF9AE}" pid="6" name="Пап">
    <vt:lpwstr>Отчеты о ходе реализации государственных программ РМЭ (квартальные отчеты)</vt:lpwstr>
  </property>
  <property fmtid="{D5CDD505-2E9C-101B-9397-08002B2CF9AE}" pid="7" name="Описан">
    <vt:lpwstr/>
  </property>
</Properties>
</file>